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<sst xmlns="http://schemas.openxmlformats.org/spreadsheetml/2006/main" count="97" uniqueCount="41">
  <si>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Datum</t>
  </si>
  <si>
    <t>zondag</t>
  </si>
  <si>
    <t>afgelegde Kilometers</t>
  </si>
  <si>
    <t>Bailleul Roland</t>
  </si>
  <si>
    <t>Decock Paul</t>
  </si>
  <si>
    <t>Vanbavinckhove Johan</t>
  </si>
  <si>
    <t>Verhoest Kris</t>
  </si>
  <si>
    <t>Haesaert Louis</t>
  </si>
  <si>
    <t>aantal fietsers</t>
  </si>
  <si>
    <t>Vanhove Marc</t>
  </si>
  <si>
    <t>Vantieghem Paula</t>
  </si>
  <si>
    <t>Pynseel Willy</t>
  </si>
  <si>
    <t>totaal A+B</t>
  </si>
  <si>
    <t>Vermeulen Saskia</t>
  </si>
  <si>
    <t>Crombez Roland</t>
  </si>
  <si>
    <t>ROULEURS</t>
  </si>
  <si>
    <t>meegereden met andere groep</t>
  </si>
  <si>
    <t>ELITE</t>
  </si>
  <si>
    <t>Pil Marcel</t>
  </si>
  <si>
    <t>Ditillieu Liliane</t>
  </si>
  <si>
    <t>Knockaert Marc</t>
  </si>
  <si>
    <t>Grymonprez Jean</t>
  </si>
  <si>
    <t xml:space="preserve">totaal </t>
  </si>
  <si>
    <t xml:space="preserve"># km </t>
  </si>
  <si>
    <t># ritten</t>
  </si>
  <si>
    <t>niet de totale rit gereden met de groep</t>
  </si>
  <si>
    <t>zaterdag</t>
  </si>
  <si>
    <t>Vanhee Willy</t>
  </si>
  <si>
    <t>Dewilde Suzy</t>
  </si>
  <si>
    <t>Viaene Roger</t>
  </si>
  <si>
    <t>Vercruysse Lieve</t>
  </si>
  <si>
    <t>maandag</t>
  </si>
  <si>
    <t>The A-team</t>
  </si>
  <si>
    <t>Vanacker Jef</t>
  </si>
  <si>
    <t xml:space="preserve">zaterdag </t>
  </si>
  <si>
    <t>wtc de yzertoeristen 2014</t>
  </si>
  <si>
    <t xml:space="preserve">zondag </t>
  </si>
  <si>
    <t>zondaf</t>
  </si>
  <si>
    <t>Vandamme Freddy</t>
  </si>
  <si>
    <t>Van Parijs Jan</t>
  </si>
  <si>
    <t>Callewaert Dirk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</si>
</sst>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"/>
    <numFmt numFmtId="173" formatCode="m/d/yyyy"/>
    <numFmt numFmtId="174" formatCode="d\ mmmm\ yyyy"/>
    <numFmt numFmtId="175" formatCode="d\-mmm\-yy"/>
    <numFmt numFmtId="176" formatCode="0.0"/>
    <numFmt numFmtId="177" formatCode="#,##0\ &quot;€&quot;"/>
    <numFmt numFmtId="178" formatCode="mmm/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Dash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textRotation="180"/>
    </xf>
    <xf numFmtId="0" fontId="1" fillId="0" borderId="0" xfId="0" applyFont="1" applyFill="1" applyAlignment="1">
      <alignment horizontal="center" textRotation="180"/>
    </xf>
    <xf numFmtId="175" fontId="1" fillId="0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 horizontal="center" textRotation="180"/>
    </xf>
    <xf numFmtId="175" fontId="1" fillId="0" borderId="0" xfId="0" applyNumberFormat="1" applyFont="1" applyFill="1" applyAlignment="1">
      <alignment horizontal="center" textRotation="18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34" borderId="0" xfId="0" applyFont="1" applyFill="1" applyAlignment="1">
      <alignment horizontal="center" textRotation="180"/>
    </xf>
    <xf numFmtId="175" fontId="0" fillId="34" borderId="0" xfId="0" applyNumberFormat="1" applyFill="1" applyAlignment="1">
      <alignment horizontal="center" textRotation="180"/>
    </xf>
    <xf numFmtId="0" fontId="0" fillId="34" borderId="0" xfId="0" applyFill="1" applyAlignment="1">
      <alignment/>
    </xf>
    <xf numFmtId="0" fontId="7" fillId="34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>
      <alignment horizontal="center"/>
    </xf>
    <xf numFmtId="176" fontId="2" fillId="34" borderId="17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7" fillId="12" borderId="0" xfId="0" applyFont="1" applyFill="1" applyAlignment="1">
      <alignment/>
    </xf>
    <xf numFmtId="0" fontId="0" fillId="1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38" width="4.57421875" style="23" customWidth="1"/>
    <col min="39" max="39" width="0.13671875" style="0" customWidth="1"/>
    <col min="40" max="40" width="7.00390625" style="1" bestFit="1" customWidth="1"/>
    <col min="41" max="41" width="4.57421875" style="1" customWidth="1"/>
    <col min="42" max="42" width="4.57421875" style="0" customWidth="1"/>
  </cols>
  <sheetData>
    <row r="1" spans="1:42" ht="43.5" customHeight="1">
      <c r="A1" s="4" t="s">
        <v>35</v>
      </c>
      <c r="B1" s="21" t="s">
        <v>36</v>
      </c>
      <c r="C1" s="21" t="s">
        <v>1</v>
      </c>
      <c r="D1" s="21" t="s">
        <v>37</v>
      </c>
      <c r="E1" s="21" t="s">
        <v>1</v>
      </c>
      <c r="F1" s="21" t="s">
        <v>1</v>
      </c>
      <c r="G1" s="21" t="s">
        <v>26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26</v>
      </c>
      <c r="M1" s="21" t="s">
        <v>1</v>
      </c>
      <c r="N1" s="21" t="s">
        <v>1</v>
      </c>
      <c r="O1" s="21" t="s">
        <v>1</v>
      </c>
      <c r="P1" s="21" t="s">
        <v>1</v>
      </c>
      <c r="Q1" s="21" t="s">
        <v>1</v>
      </c>
      <c r="R1" s="21" t="s">
        <v>34</v>
      </c>
      <c r="S1" s="21" t="s">
        <v>1</v>
      </c>
      <c r="T1" s="21" t="s">
        <v>1</v>
      </c>
      <c r="U1" s="21" t="s">
        <v>1</v>
      </c>
      <c r="V1" s="21" t="s">
        <v>1</v>
      </c>
      <c r="W1" s="21" t="s">
        <v>26</v>
      </c>
      <c r="X1" s="21" t="s">
        <v>1</v>
      </c>
      <c r="Y1" s="21" t="s">
        <v>31</v>
      </c>
      <c r="Z1" s="21" t="s">
        <v>1</v>
      </c>
      <c r="AA1" s="21" t="s">
        <v>1</v>
      </c>
      <c r="AB1" s="21" t="s">
        <v>1</v>
      </c>
      <c r="AC1" s="21" t="s">
        <v>34</v>
      </c>
      <c r="AD1" s="21" t="s">
        <v>1</v>
      </c>
      <c r="AE1" s="21" t="s">
        <v>1</v>
      </c>
      <c r="AF1" s="21" t="s">
        <v>1</v>
      </c>
      <c r="AG1" s="21" t="s">
        <v>1</v>
      </c>
      <c r="AH1" s="21" t="s">
        <v>1</v>
      </c>
      <c r="AI1" s="21" t="s">
        <v>26</v>
      </c>
      <c r="AJ1" s="21" t="s">
        <v>1</v>
      </c>
      <c r="AK1" s="21" t="s">
        <v>1</v>
      </c>
      <c r="AL1" s="21" t="s">
        <v>1</v>
      </c>
      <c r="AM1" s="5"/>
      <c r="AN1" s="6" t="s">
        <v>22</v>
      </c>
      <c r="AO1" s="5"/>
      <c r="AP1" s="5"/>
    </row>
    <row r="2" spans="1:42" ht="57.75" customHeight="1">
      <c r="A2" s="7" t="s">
        <v>0</v>
      </c>
      <c r="B2" s="22">
        <v>41707</v>
      </c>
      <c r="C2" s="22">
        <v>41714</v>
      </c>
      <c r="D2" s="22">
        <v>41721</v>
      </c>
      <c r="E2" s="22">
        <v>41728</v>
      </c>
      <c r="F2" s="22">
        <v>41735</v>
      </c>
      <c r="G2" s="22">
        <v>41741</v>
      </c>
      <c r="H2" s="22">
        <v>41742</v>
      </c>
      <c r="I2" s="22">
        <v>41749</v>
      </c>
      <c r="J2" s="22">
        <v>41756</v>
      </c>
      <c r="K2" s="22">
        <v>41763</v>
      </c>
      <c r="L2" s="22">
        <v>41769</v>
      </c>
      <c r="M2" s="22">
        <v>41770</v>
      </c>
      <c r="N2" s="22">
        <v>41777</v>
      </c>
      <c r="O2" s="22">
        <v>41784</v>
      </c>
      <c r="P2" s="22">
        <v>41791</v>
      </c>
      <c r="Q2" s="22">
        <v>41798</v>
      </c>
      <c r="R2" s="22">
        <v>41804</v>
      </c>
      <c r="S2" s="22">
        <v>41805</v>
      </c>
      <c r="T2" s="22">
        <v>41812</v>
      </c>
      <c r="U2" s="22">
        <v>41819</v>
      </c>
      <c r="V2" s="22">
        <v>41826</v>
      </c>
      <c r="W2" s="22">
        <v>41832</v>
      </c>
      <c r="X2" s="22">
        <v>41833</v>
      </c>
      <c r="Y2" s="22">
        <v>41834</v>
      </c>
      <c r="Z2" s="22">
        <v>41840</v>
      </c>
      <c r="AA2" s="22">
        <v>41847</v>
      </c>
      <c r="AB2" s="22">
        <v>41854</v>
      </c>
      <c r="AC2" s="22">
        <v>41860</v>
      </c>
      <c r="AD2" s="22">
        <v>41861</v>
      </c>
      <c r="AE2" s="22">
        <v>41868</v>
      </c>
      <c r="AF2" s="22">
        <v>41875</v>
      </c>
      <c r="AG2" s="22">
        <v>41882</v>
      </c>
      <c r="AH2" s="22">
        <v>41889</v>
      </c>
      <c r="AI2" s="22">
        <v>41895</v>
      </c>
      <c r="AJ2" s="22">
        <v>41896</v>
      </c>
      <c r="AK2" s="22">
        <v>41903</v>
      </c>
      <c r="AL2" s="22">
        <v>41910</v>
      </c>
      <c r="AM2" s="8"/>
      <c r="AN2" s="9" t="s">
        <v>23</v>
      </c>
      <c r="AO2" s="8" t="s">
        <v>24</v>
      </c>
      <c r="AP2" s="8"/>
    </row>
    <row r="3" spans="1:42" ht="12.75">
      <c r="A3" s="4" t="s">
        <v>32</v>
      </c>
      <c r="AM3" s="2"/>
      <c r="AN3" s="10"/>
      <c r="AO3" s="11"/>
      <c r="AP3" s="4" t="s">
        <v>15</v>
      </c>
    </row>
    <row r="4" spans="1:42" ht="22.5" customHeight="1">
      <c r="A4" s="17" t="s">
        <v>3</v>
      </c>
      <c r="B4" s="40">
        <v>1</v>
      </c>
      <c r="C4" s="40">
        <v>1</v>
      </c>
      <c r="D4" s="40">
        <v>1</v>
      </c>
      <c r="E4" s="40">
        <v>1</v>
      </c>
      <c r="F4" s="40">
        <v>1</v>
      </c>
      <c r="G4" s="40">
        <v>1</v>
      </c>
      <c r="H4" s="40"/>
      <c r="I4" s="40">
        <v>1</v>
      </c>
      <c r="J4" s="40">
        <v>1</v>
      </c>
      <c r="K4" s="40"/>
      <c r="L4" s="40"/>
      <c r="M4" s="40">
        <v>1</v>
      </c>
      <c r="N4" s="40">
        <v>1</v>
      </c>
      <c r="O4" s="40">
        <v>1</v>
      </c>
      <c r="P4" s="40"/>
      <c r="Q4" s="40">
        <v>1</v>
      </c>
      <c r="R4" s="40"/>
      <c r="S4" s="40">
        <v>1</v>
      </c>
      <c r="T4" s="40"/>
      <c r="U4" s="43">
        <v>1</v>
      </c>
      <c r="V4" s="40"/>
      <c r="W4" s="41">
        <v>1</v>
      </c>
      <c r="X4" s="41">
        <v>1</v>
      </c>
      <c r="Y4" s="41">
        <v>1</v>
      </c>
      <c r="Z4" s="41">
        <v>1</v>
      </c>
      <c r="AA4" s="40"/>
      <c r="AB4" s="40"/>
      <c r="AC4" s="43">
        <v>1</v>
      </c>
      <c r="AD4" s="43">
        <v>1</v>
      </c>
      <c r="AE4" s="40"/>
      <c r="AF4" s="41">
        <v>1</v>
      </c>
      <c r="AG4" s="41">
        <v>1</v>
      </c>
      <c r="AH4" s="40">
        <v>1</v>
      </c>
      <c r="AI4" s="41">
        <v>1</v>
      </c>
      <c r="AJ4" s="40"/>
      <c r="AK4" s="43">
        <v>1</v>
      </c>
      <c r="AL4" s="40"/>
      <c r="AM4" s="27"/>
      <c r="AN4" s="12">
        <f>SUMIF(B4:AM4:AM4,"=1",$B$17:$AL$17)-54.5-14-26-24-8-25+1-13+0.4-19-36-11</f>
        <v>1458.7</v>
      </c>
      <c r="AO4" s="3">
        <f aca="true" t="shared" si="0" ref="AO4:AO14">SUM(B4:AL4)</f>
        <v>25</v>
      </c>
      <c r="AP4" s="17" t="s">
        <v>3</v>
      </c>
    </row>
    <row r="5" spans="1:45" ht="22.5" customHeight="1">
      <c r="A5" s="17" t="s">
        <v>21</v>
      </c>
      <c r="B5" s="40"/>
      <c r="C5" s="40">
        <v>1</v>
      </c>
      <c r="D5" s="40">
        <v>1</v>
      </c>
      <c r="E5" s="40"/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40">
        <v>1</v>
      </c>
      <c r="L5" s="40"/>
      <c r="M5" s="40">
        <v>1</v>
      </c>
      <c r="N5" s="40"/>
      <c r="O5" s="40">
        <v>1</v>
      </c>
      <c r="P5" s="40">
        <v>1</v>
      </c>
      <c r="Q5" s="40"/>
      <c r="R5" s="40"/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  <c r="Y5" s="40"/>
      <c r="Z5" s="40"/>
      <c r="AA5" s="40">
        <v>1</v>
      </c>
      <c r="AB5" s="40">
        <v>1</v>
      </c>
      <c r="AC5" s="40">
        <v>1</v>
      </c>
      <c r="AD5" s="40">
        <v>1</v>
      </c>
      <c r="AE5" s="40">
        <v>1</v>
      </c>
      <c r="AF5" s="40">
        <v>1</v>
      </c>
      <c r="AG5" s="40">
        <v>1</v>
      </c>
      <c r="AH5" s="40">
        <v>1</v>
      </c>
      <c r="AI5" s="40">
        <v>1</v>
      </c>
      <c r="AJ5" s="40">
        <v>1</v>
      </c>
      <c r="AK5" s="40">
        <v>1</v>
      </c>
      <c r="AL5" s="40">
        <v>1</v>
      </c>
      <c r="AM5" s="27"/>
      <c r="AN5" s="12">
        <f>SUMIF(B5:AM5:AM5,"=1",$B$17:$AL$17)</f>
        <v>1979.3999999999996</v>
      </c>
      <c r="AO5" s="3">
        <f t="shared" si="0"/>
        <v>29</v>
      </c>
      <c r="AP5" s="17" t="s">
        <v>21</v>
      </c>
      <c r="AQ5" s="2"/>
      <c r="AR5" s="2"/>
      <c r="AS5" s="2"/>
    </row>
    <row r="6" spans="1:44" ht="22.5" customHeight="1">
      <c r="A6" s="17" t="s">
        <v>20</v>
      </c>
      <c r="B6" s="40">
        <v>1</v>
      </c>
      <c r="C6" s="40">
        <v>1</v>
      </c>
      <c r="D6" s="40">
        <v>1</v>
      </c>
      <c r="E6" s="40"/>
      <c r="F6" s="40">
        <v>1</v>
      </c>
      <c r="G6" s="40">
        <v>1</v>
      </c>
      <c r="H6" s="40">
        <v>1</v>
      </c>
      <c r="I6" s="40"/>
      <c r="J6" s="40">
        <v>1</v>
      </c>
      <c r="K6" s="40">
        <v>1</v>
      </c>
      <c r="L6" s="40"/>
      <c r="M6" s="40">
        <v>1</v>
      </c>
      <c r="N6" s="40"/>
      <c r="O6" s="40">
        <v>1</v>
      </c>
      <c r="P6" s="40">
        <v>1</v>
      </c>
      <c r="Q6" s="40"/>
      <c r="R6" s="40"/>
      <c r="S6" s="40">
        <v>1</v>
      </c>
      <c r="T6" s="40">
        <v>1</v>
      </c>
      <c r="U6" s="40">
        <v>1</v>
      </c>
      <c r="V6" s="40">
        <v>1</v>
      </c>
      <c r="W6" s="40">
        <v>1</v>
      </c>
      <c r="X6" s="40">
        <v>1</v>
      </c>
      <c r="Y6" s="40">
        <v>1</v>
      </c>
      <c r="Z6" s="40">
        <v>1</v>
      </c>
      <c r="AA6" s="40">
        <v>1</v>
      </c>
      <c r="AB6" s="40">
        <v>1</v>
      </c>
      <c r="AC6" s="40">
        <v>1</v>
      </c>
      <c r="AD6" s="40">
        <v>1</v>
      </c>
      <c r="AE6" s="40">
        <v>1</v>
      </c>
      <c r="AF6" s="40">
        <v>1</v>
      </c>
      <c r="AG6" s="40">
        <v>1</v>
      </c>
      <c r="AH6" s="40">
        <v>1</v>
      </c>
      <c r="AI6" s="40">
        <v>1</v>
      </c>
      <c r="AJ6" s="40">
        <v>1</v>
      </c>
      <c r="AK6" s="40">
        <v>1</v>
      </c>
      <c r="AL6" s="40">
        <v>1</v>
      </c>
      <c r="AM6" s="27"/>
      <c r="AN6" s="12">
        <f>SUMIF(B6:AM6:AM6,"=1",$B$17:$AL$17)</f>
        <v>2107</v>
      </c>
      <c r="AO6" s="3">
        <f t="shared" si="0"/>
        <v>31</v>
      </c>
      <c r="AP6" s="17" t="s">
        <v>20</v>
      </c>
      <c r="AQ6" s="2"/>
      <c r="AR6" s="2"/>
    </row>
    <row r="7" spans="1:44" ht="22.5" customHeight="1">
      <c r="A7" s="17" t="s">
        <v>18</v>
      </c>
      <c r="B7" s="41">
        <v>1</v>
      </c>
      <c r="C7" s="41">
        <v>1</v>
      </c>
      <c r="D7" s="41">
        <v>1</v>
      </c>
      <c r="E7" s="41">
        <v>1</v>
      </c>
      <c r="F7" s="41">
        <v>1</v>
      </c>
      <c r="G7" s="40"/>
      <c r="H7" s="40">
        <v>1</v>
      </c>
      <c r="I7" s="40">
        <v>1</v>
      </c>
      <c r="J7" s="40">
        <v>1</v>
      </c>
      <c r="K7" s="40">
        <v>1</v>
      </c>
      <c r="L7" s="40"/>
      <c r="M7" s="40">
        <v>1</v>
      </c>
      <c r="N7" s="40">
        <v>1</v>
      </c>
      <c r="O7" s="40">
        <v>1</v>
      </c>
      <c r="P7" s="40">
        <v>1</v>
      </c>
      <c r="Q7" s="40"/>
      <c r="R7" s="40"/>
      <c r="S7" s="40">
        <v>1</v>
      </c>
      <c r="T7" s="40">
        <v>1</v>
      </c>
      <c r="U7" s="40">
        <v>1</v>
      </c>
      <c r="V7" s="40">
        <v>1</v>
      </c>
      <c r="W7" s="40">
        <v>1</v>
      </c>
      <c r="X7" s="40">
        <v>1</v>
      </c>
      <c r="Y7" s="40">
        <v>1</v>
      </c>
      <c r="Z7" s="40">
        <v>1</v>
      </c>
      <c r="AA7" s="40">
        <v>1</v>
      </c>
      <c r="AB7" s="42">
        <v>1</v>
      </c>
      <c r="AC7" s="40"/>
      <c r="AD7" s="40"/>
      <c r="AE7" s="40">
        <v>1</v>
      </c>
      <c r="AF7" s="40">
        <v>1</v>
      </c>
      <c r="AG7" s="40">
        <v>1</v>
      </c>
      <c r="AH7" s="40"/>
      <c r="AI7" s="40"/>
      <c r="AJ7" s="40"/>
      <c r="AK7" s="40">
        <v>1</v>
      </c>
      <c r="AL7" s="40">
        <v>1</v>
      </c>
      <c r="AM7" s="27"/>
      <c r="AN7" s="12">
        <f>SUMIF(B7:AM7:AM7,"=1",$B$17:$AL$17)-9-10.5-7-8-5-0.3</f>
        <v>1753.1</v>
      </c>
      <c r="AO7" s="3">
        <f t="shared" si="0"/>
        <v>28</v>
      </c>
      <c r="AP7" s="17" t="s">
        <v>18</v>
      </c>
      <c r="AQ7" s="2"/>
      <c r="AR7" s="2"/>
    </row>
    <row r="8" spans="1:44" ht="22.5" customHeight="1">
      <c r="A8" s="17" t="s">
        <v>33</v>
      </c>
      <c r="B8" s="40">
        <v>1</v>
      </c>
      <c r="C8" s="40">
        <v>1</v>
      </c>
      <c r="D8" s="40">
        <v>1</v>
      </c>
      <c r="E8" s="40">
        <v>1</v>
      </c>
      <c r="F8" s="40"/>
      <c r="G8" s="40"/>
      <c r="H8" s="40"/>
      <c r="I8" s="40">
        <v>1</v>
      </c>
      <c r="J8" s="40"/>
      <c r="K8" s="40">
        <v>1</v>
      </c>
      <c r="L8" s="40"/>
      <c r="M8" s="40"/>
      <c r="N8" s="40">
        <v>1</v>
      </c>
      <c r="O8" s="40">
        <v>1</v>
      </c>
      <c r="P8" s="40">
        <v>1</v>
      </c>
      <c r="Q8" s="40"/>
      <c r="R8" s="40"/>
      <c r="S8" s="40">
        <v>1</v>
      </c>
      <c r="T8" s="40">
        <v>1</v>
      </c>
      <c r="U8" s="40"/>
      <c r="V8" s="40"/>
      <c r="W8" s="40">
        <v>1</v>
      </c>
      <c r="X8" s="40">
        <v>1</v>
      </c>
      <c r="Y8" s="40">
        <v>1</v>
      </c>
      <c r="Z8" s="40"/>
      <c r="AA8" s="40">
        <v>1</v>
      </c>
      <c r="AB8" s="42">
        <v>1</v>
      </c>
      <c r="AC8" s="40"/>
      <c r="AD8" s="40"/>
      <c r="AE8" s="40"/>
      <c r="AF8" s="40">
        <v>1</v>
      </c>
      <c r="AG8" s="40"/>
      <c r="AH8" s="40">
        <v>1</v>
      </c>
      <c r="AI8" s="40"/>
      <c r="AJ8" s="40"/>
      <c r="AK8" s="40"/>
      <c r="AL8" s="40"/>
      <c r="AM8" s="27"/>
      <c r="AN8" s="12">
        <f>SUMIF(B8:AM8:AM8,"=1",$B$17:$AL$17)-0.1</f>
        <v>1178.8</v>
      </c>
      <c r="AO8" s="3">
        <f t="shared" si="0"/>
        <v>18</v>
      </c>
      <c r="AP8" s="17" t="s">
        <v>33</v>
      </c>
      <c r="AQ8" s="2"/>
      <c r="AR8" s="2"/>
    </row>
    <row r="9" spans="1:44" ht="22.5" customHeight="1">
      <c r="A9" s="17" t="s">
        <v>5</v>
      </c>
      <c r="B9" s="40">
        <v>1</v>
      </c>
      <c r="C9" s="40">
        <v>1</v>
      </c>
      <c r="D9" s="40">
        <v>1</v>
      </c>
      <c r="E9" s="40">
        <v>1</v>
      </c>
      <c r="F9" s="40">
        <v>1</v>
      </c>
      <c r="G9" s="40">
        <v>1</v>
      </c>
      <c r="H9" s="40">
        <v>1</v>
      </c>
      <c r="I9" s="40">
        <v>1</v>
      </c>
      <c r="J9" s="40">
        <v>1</v>
      </c>
      <c r="K9" s="40">
        <v>1</v>
      </c>
      <c r="L9" s="40"/>
      <c r="M9" s="40">
        <v>1</v>
      </c>
      <c r="N9" s="40">
        <v>1</v>
      </c>
      <c r="O9" s="40">
        <v>1</v>
      </c>
      <c r="P9" s="40">
        <v>1</v>
      </c>
      <c r="Q9" s="40">
        <v>1</v>
      </c>
      <c r="R9" s="40"/>
      <c r="S9" s="40">
        <v>1</v>
      </c>
      <c r="T9" s="40">
        <v>1</v>
      </c>
      <c r="U9" s="40">
        <v>1</v>
      </c>
      <c r="V9" s="40">
        <v>1</v>
      </c>
      <c r="W9" s="40">
        <v>1</v>
      </c>
      <c r="X9" s="40">
        <v>1</v>
      </c>
      <c r="Y9" s="40">
        <v>1</v>
      </c>
      <c r="Z9" s="40">
        <v>1</v>
      </c>
      <c r="AA9" s="40"/>
      <c r="AB9" s="40">
        <v>1</v>
      </c>
      <c r="AC9" s="40">
        <v>1</v>
      </c>
      <c r="AD9" s="40">
        <v>1</v>
      </c>
      <c r="AE9" s="40">
        <v>1</v>
      </c>
      <c r="AF9" s="40">
        <v>1</v>
      </c>
      <c r="AG9" s="40">
        <v>1</v>
      </c>
      <c r="AH9" s="40">
        <v>1</v>
      </c>
      <c r="AI9" s="40"/>
      <c r="AJ9" s="40">
        <v>1</v>
      </c>
      <c r="AK9" s="40">
        <v>1</v>
      </c>
      <c r="AL9" s="40">
        <v>1</v>
      </c>
      <c r="AM9" s="27"/>
      <c r="AN9" s="12">
        <f>SUMIF(B9:AM9:AM9,"=1",$B$17:$AL$17)</f>
        <v>2164.7999999999997</v>
      </c>
      <c r="AO9" s="3">
        <f t="shared" si="0"/>
        <v>33</v>
      </c>
      <c r="AP9" s="17" t="s">
        <v>5</v>
      </c>
      <c r="AQ9" s="2"/>
      <c r="AR9" s="2"/>
    </row>
    <row r="10" spans="1:44" ht="22.5" customHeight="1">
      <c r="A10" s="17" t="s">
        <v>38</v>
      </c>
      <c r="B10" s="40"/>
      <c r="C10" s="40"/>
      <c r="D10" s="40"/>
      <c r="E10" s="40"/>
      <c r="F10" s="40"/>
      <c r="G10" s="40"/>
      <c r="H10" s="40"/>
      <c r="I10" s="40"/>
      <c r="J10" s="40">
        <v>1</v>
      </c>
      <c r="K10" s="40">
        <v>1</v>
      </c>
      <c r="L10" s="40"/>
      <c r="M10" s="40">
        <v>1</v>
      </c>
      <c r="N10" s="40">
        <v>1</v>
      </c>
      <c r="O10" s="40">
        <v>1</v>
      </c>
      <c r="P10" s="40">
        <v>1</v>
      </c>
      <c r="Q10" s="40">
        <v>1</v>
      </c>
      <c r="R10" s="40"/>
      <c r="S10" s="40">
        <v>1</v>
      </c>
      <c r="T10" s="40">
        <v>1</v>
      </c>
      <c r="U10" s="40"/>
      <c r="V10" s="40">
        <v>1</v>
      </c>
      <c r="W10" s="40"/>
      <c r="X10" s="42">
        <v>1</v>
      </c>
      <c r="Y10" s="40"/>
      <c r="Z10" s="40">
        <v>1</v>
      </c>
      <c r="AA10" s="40">
        <v>1</v>
      </c>
      <c r="AB10" s="40">
        <v>1</v>
      </c>
      <c r="AC10" s="40">
        <v>1</v>
      </c>
      <c r="AD10" s="40">
        <v>1</v>
      </c>
      <c r="AE10" s="40">
        <v>1</v>
      </c>
      <c r="AF10" s="40">
        <v>1</v>
      </c>
      <c r="AG10" s="40">
        <v>1</v>
      </c>
      <c r="AH10" s="40"/>
      <c r="AI10" s="40">
        <v>1</v>
      </c>
      <c r="AJ10" s="40">
        <v>1</v>
      </c>
      <c r="AK10" s="40"/>
      <c r="AL10" s="40">
        <v>1</v>
      </c>
      <c r="AM10" s="27"/>
      <c r="AN10" s="12">
        <f>SUMIF(B10:AM10:AM10,"=1",$B$17:$AL$17)-56</f>
        <v>1490.6999999999998</v>
      </c>
      <c r="AO10" s="3">
        <f t="shared" si="0"/>
        <v>22</v>
      </c>
      <c r="AP10" s="17" t="s">
        <v>38</v>
      </c>
      <c r="AQ10" s="2"/>
      <c r="AR10" s="2"/>
    </row>
    <row r="11" spans="1:44" ht="22.5" customHeight="1">
      <c r="A11" s="17" t="s">
        <v>27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40">
        <v>1</v>
      </c>
      <c r="L11" s="40"/>
      <c r="M11" s="40">
        <v>1</v>
      </c>
      <c r="N11" s="40">
        <v>1</v>
      </c>
      <c r="O11" s="40">
        <v>1</v>
      </c>
      <c r="P11" s="40">
        <v>1</v>
      </c>
      <c r="Q11" s="40">
        <v>1</v>
      </c>
      <c r="R11" s="40"/>
      <c r="S11" s="40">
        <v>1</v>
      </c>
      <c r="T11" s="40">
        <v>1</v>
      </c>
      <c r="U11" s="40"/>
      <c r="V11" s="40">
        <v>1</v>
      </c>
      <c r="W11" s="40">
        <v>1</v>
      </c>
      <c r="X11" s="40">
        <v>1</v>
      </c>
      <c r="Y11" s="40">
        <v>1</v>
      </c>
      <c r="Z11" s="40"/>
      <c r="AA11" s="40">
        <v>1</v>
      </c>
      <c r="AB11" s="40">
        <v>1</v>
      </c>
      <c r="AC11" s="40">
        <v>1</v>
      </c>
      <c r="AD11" s="40">
        <v>1</v>
      </c>
      <c r="AE11" s="40">
        <v>1</v>
      </c>
      <c r="AF11" s="40">
        <v>1</v>
      </c>
      <c r="AG11" s="40">
        <v>1</v>
      </c>
      <c r="AH11" s="40">
        <v>1</v>
      </c>
      <c r="AI11" s="40">
        <v>1</v>
      </c>
      <c r="AJ11" s="40">
        <v>1</v>
      </c>
      <c r="AK11" s="40">
        <v>1</v>
      </c>
      <c r="AL11" s="40">
        <v>1</v>
      </c>
      <c r="AM11" s="27"/>
      <c r="AN11" s="12">
        <f>SUMIF(B11:AM11:AM11,"=1",$B$17:$AL$17)</f>
        <v>2206.0999999999995</v>
      </c>
      <c r="AO11" s="3">
        <f t="shared" si="0"/>
        <v>33</v>
      </c>
      <c r="AP11" s="45" t="s">
        <v>27</v>
      </c>
      <c r="AQ11" s="46"/>
      <c r="AR11" s="46"/>
    </row>
    <row r="12" spans="1:44" ht="22.5" customHeight="1">
      <c r="A12" s="17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>
        <v>1</v>
      </c>
      <c r="T12" s="40">
        <v>1</v>
      </c>
      <c r="U12" s="40">
        <v>1</v>
      </c>
      <c r="V12" s="40">
        <v>1</v>
      </c>
      <c r="W12" s="40"/>
      <c r="X12" s="42">
        <v>1</v>
      </c>
      <c r="Y12" s="40"/>
      <c r="Z12" s="40">
        <v>1</v>
      </c>
      <c r="AA12" s="40">
        <v>1</v>
      </c>
      <c r="AB12" s="40">
        <v>1</v>
      </c>
      <c r="AC12" s="40"/>
      <c r="AD12" s="40">
        <v>1</v>
      </c>
      <c r="AE12" s="40">
        <v>1</v>
      </c>
      <c r="AF12" s="40">
        <v>1</v>
      </c>
      <c r="AG12" s="40">
        <v>1</v>
      </c>
      <c r="AH12" s="40"/>
      <c r="AI12" s="40"/>
      <c r="AJ12" s="40"/>
      <c r="AK12" s="40">
        <v>1</v>
      </c>
      <c r="AL12" s="40">
        <v>1</v>
      </c>
      <c r="AM12" s="31"/>
      <c r="AN12" s="12">
        <f>SUMIF(B12:AM12:AM12,"=1",$B$17:$AL$17)-50</f>
        <v>894.1000000000001</v>
      </c>
      <c r="AO12" s="3">
        <f t="shared" si="0"/>
        <v>14</v>
      </c>
      <c r="AP12" s="17" t="s">
        <v>39</v>
      </c>
      <c r="AQ12" s="2"/>
      <c r="AR12" s="2"/>
    </row>
    <row r="13" spans="1:44" ht="22.5" customHeight="1">
      <c r="A13" s="25" t="s">
        <v>6</v>
      </c>
      <c r="B13" s="40">
        <v>1</v>
      </c>
      <c r="C13" s="40">
        <v>1</v>
      </c>
      <c r="D13" s="40">
        <v>1</v>
      </c>
      <c r="E13" s="40">
        <v>1</v>
      </c>
      <c r="F13" s="40"/>
      <c r="G13" s="40"/>
      <c r="H13" s="40"/>
      <c r="I13" s="40"/>
      <c r="J13" s="40">
        <v>1</v>
      </c>
      <c r="K13" s="40">
        <v>1</v>
      </c>
      <c r="L13" s="40"/>
      <c r="M13" s="40"/>
      <c r="N13" s="40">
        <v>1</v>
      </c>
      <c r="O13" s="40">
        <v>1</v>
      </c>
      <c r="P13" s="40">
        <v>1</v>
      </c>
      <c r="Q13" s="40"/>
      <c r="R13" s="40"/>
      <c r="S13" s="40">
        <v>1</v>
      </c>
      <c r="T13" s="40"/>
      <c r="U13" s="40"/>
      <c r="V13" s="40">
        <v>1</v>
      </c>
      <c r="W13" s="40">
        <v>1</v>
      </c>
      <c r="X13" s="40">
        <v>1</v>
      </c>
      <c r="Y13" s="40">
        <v>1</v>
      </c>
      <c r="Z13" s="40"/>
      <c r="AA13" s="40"/>
      <c r="AB13" s="40"/>
      <c r="AC13" s="40"/>
      <c r="AD13" s="40"/>
      <c r="AE13" s="40"/>
      <c r="AF13" s="40">
        <v>1</v>
      </c>
      <c r="AG13" s="40"/>
      <c r="AH13" s="40"/>
      <c r="AI13" s="40"/>
      <c r="AJ13" s="40">
        <v>1</v>
      </c>
      <c r="AK13" s="40"/>
      <c r="AL13" s="40"/>
      <c r="AM13" s="29"/>
      <c r="AN13" s="12">
        <f>SUMIF(B13:AM13:AM13,"=1",$B$17:$AL$17)</f>
        <v>1040.9</v>
      </c>
      <c r="AO13" s="3">
        <f t="shared" si="0"/>
        <v>16</v>
      </c>
      <c r="AP13" s="20" t="s">
        <v>6</v>
      </c>
      <c r="AQ13" s="2"/>
      <c r="AR13" s="2"/>
    </row>
    <row r="14" spans="1:44" ht="22.5" customHeight="1" thickBot="1">
      <c r="A14" s="26" t="s">
        <v>29</v>
      </c>
      <c r="B14" s="40">
        <v>1</v>
      </c>
      <c r="C14" s="40">
        <v>1</v>
      </c>
      <c r="D14" s="40">
        <v>1</v>
      </c>
      <c r="E14" s="40">
        <v>1</v>
      </c>
      <c r="F14" s="40">
        <v>1</v>
      </c>
      <c r="G14" s="40"/>
      <c r="H14" s="40"/>
      <c r="I14" s="40">
        <v>1</v>
      </c>
      <c r="J14" s="40"/>
      <c r="K14" s="40"/>
      <c r="L14" s="40"/>
      <c r="M14" s="40"/>
      <c r="N14" s="40">
        <v>1</v>
      </c>
      <c r="O14" s="40"/>
      <c r="P14" s="40">
        <v>1</v>
      </c>
      <c r="Q14" s="40"/>
      <c r="R14" s="40"/>
      <c r="S14" s="40">
        <v>1</v>
      </c>
      <c r="T14" s="40"/>
      <c r="U14" s="40"/>
      <c r="V14" s="40">
        <v>1</v>
      </c>
      <c r="W14" s="40"/>
      <c r="X14" s="40"/>
      <c r="Y14" s="40"/>
      <c r="Z14" s="40"/>
      <c r="AA14" s="40"/>
      <c r="AB14" s="40">
        <v>1</v>
      </c>
      <c r="AC14" s="40">
        <v>1</v>
      </c>
      <c r="AD14" s="40"/>
      <c r="AE14" s="40"/>
      <c r="AF14" s="40">
        <v>1</v>
      </c>
      <c r="AG14" s="40">
        <v>1</v>
      </c>
      <c r="AH14" s="40"/>
      <c r="AI14" s="40"/>
      <c r="AJ14" s="40"/>
      <c r="AK14" s="40"/>
      <c r="AL14" s="40"/>
      <c r="AM14" s="30"/>
      <c r="AN14" s="12">
        <f>SUMIF(B14:AM14:AM14,"=1",$B$17:$AL$17)</f>
        <v>877.4000000000001</v>
      </c>
      <c r="AO14" s="3">
        <f t="shared" si="0"/>
        <v>14</v>
      </c>
      <c r="AP14" s="18" t="s">
        <v>29</v>
      </c>
      <c r="AQ14" s="2"/>
      <c r="AR14" s="2"/>
    </row>
    <row r="15" spans="2:38" ht="12.7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44" ht="12.75">
      <c r="A16" s="10" t="s">
        <v>8</v>
      </c>
      <c r="B16" s="33">
        <f aca="true" t="shared" si="1" ref="B16:AL16">SUM(B4:B14)</f>
        <v>8</v>
      </c>
      <c r="C16" s="33">
        <f t="shared" si="1"/>
        <v>9</v>
      </c>
      <c r="D16" s="33">
        <f t="shared" si="1"/>
        <v>9</v>
      </c>
      <c r="E16" s="33">
        <f t="shared" si="1"/>
        <v>7</v>
      </c>
      <c r="F16" s="33">
        <f t="shared" si="1"/>
        <v>7</v>
      </c>
      <c r="G16" s="33">
        <f t="shared" si="1"/>
        <v>5</v>
      </c>
      <c r="H16" s="33">
        <f t="shared" si="1"/>
        <v>5</v>
      </c>
      <c r="I16" s="33">
        <f t="shared" si="1"/>
        <v>7</v>
      </c>
      <c r="J16" s="33">
        <f t="shared" si="1"/>
        <v>8</v>
      </c>
      <c r="K16" s="33">
        <f t="shared" si="1"/>
        <v>8</v>
      </c>
      <c r="L16" s="33">
        <f t="shared" si="1"/>
        <v>0</v>
      </c>
      <c r="M16" s="33">
        <f t="shared" si="1"/>
        <v>7</v>
      </c>
      <c r="N16" s="33">
        <f t="shared" si="1"/>
        <v>8</v>
      </c>
      <c r="O16" s="33">
        <f t="shared" si="1"/>
        <v>9</v>
      </c>
      <c r="P16" s="33">
        <f t="shared" si="1"/>
        <v>9</v>
      </c>
      <c r="Q16" s="33">
        <f t="shared" si="1"/>
        <v>4</v>
      </c>
      <c r="R16" s="33">
        <f t="shared" si="1"/>
        <v>0</v>
      </c>
      <c r="S16" s="33">
        <f t="shared" si="1"/>
        <v>11</v>
      </c>
      <c r="T16" s="33">
        <f t="shared" si="1"/>
        <v>8</v>
      </c>
      <c r="U16" s="33">
        <f t="shared" si="1"/>
        <v>6</v>
      </c>
      <c r="V16" s="33">
        <f t="shared" si="1"/>
        <v>9</v>
      </c>
      <c r="W16" s="33">
        <f t="shared" si="1"/>
        <v>8</v>
      </c>
      <c r="X16" s="33">
        <f t="shared" si="1"/>
        <v>10</v>
      </c>
      <c r="Y16" s="33">
        <f t="shared" si="1"/>
        <v>7</v>
      </c>
      <c r="Z16" s="33">
        <f t="shared" si="1"/>
        <v>6</v>
      </c>
      <c r="AA16" s="33">
        <f t="shared" si="1"/>
        <v>7</v>
      </c>
      <c r="AB16" s="33">
        <f t="shared" si="1"/>
        <v>9</v>
      </c>
      <c r="AC16" s="33">
        <f t="shared" si="1"/>
        <v>7</v>
      </c>
      <c r="AD16" s="33">
        <f t="shared" si="1"/>
        <v>7</v>
      </c>
      <c r="AE16" s="33">
        <f t="shared" si="1"/>
        <v>7</v>
      </c>
      <c r="AF16" s="33">
        <f t="shared" si="1"/>
        <v>11</v>
      </c>
      <c r="AG16" s="33">
        <f t="shared" si="1"/>
        <v>9</v>
      </c>
      <c r="AH16" s="33">
        <f t="shared" si="1"/>
        <v>6</v>
      </c>
      <c r="AI16" s="33">
        <f t="shared" si="1"/>
        <v>5</v>
      </c>
      <c r="AJ16" s="33">
        <f t="shared" si="1"/>
        <v>6</v>
      </c>
      <c r="AK16" s="33">
        <f t="shared" si="1"/>
        <v>7</v>
      </c>
      <c r="AL16" s="33">
        <f t="shared" si="1"/>
        <v>7</v>
      </c>
      <c r="AM16" s="10"/>
      <c r="AN16" s="12"/>
      <c r="AO16" s="3"/>
      <c r="AP16" s="10"/>
      <c r="AQ16" s="2"/>
      <c r="AR16" s="2"/>
    </row>
    <row r="17" spans="1:44" ht="12.75">
      <c r="A17" s="13" t="s">
        <v>2</v>
      </c>
      <c r="B17" s="34">
        <v>51</v>
      </c>
      <c r="C17" s="34">
        <v>50</v>
      </c>
      <c r="D17" s="34">
        <v>52.9</v>
      </c>
      <c r="E17" s="34">
        <v>51.2</v>
      </c>
      <c r="F17" s="34">
        <v>53.6</v>
      </c>
      <c r="G17" s="34">
        <v>100</v>
      </c>
      <c r="H17" s="34">
        <v>56.4</v>
      </c>
      <c r="I17" s="34">
        <v>54.9</v>
      </c>
      <c r="J17" s="34">
        <v>54.6</v>
      </c>
      <c r="K17" s="34">
        <v>75.1</v>
      </c>
      <c r="L17" s="34"/>
      <c r="M17" s="34">
        <v>62.3</v>
      </c>
      <c r="N17" s="34">
        <v>67.9</v>
      </c>
      <c r="O17" s="34">
        <v>65</v>
      </c>
      <c r="P17" s="34">
        <v>66.8</v>
      </c>
      <c r="Q17" s="34">
        <v>58.1</v>
      </c>
      <c r="R17" s="34">
        <v>0</v>
      </c>
      <c r="S17" s="34">
        <v>64.3</v>
      </c>
      <c r="T17" s="34">
        <v>68.5</v>
      </c>
      <c r="U17" s="34">
        <v>63.5</v>
      </c>
      <c r="V17" s="34">
        <v>63.3</v>
      </c>
      <c r="W17" s="34">
        <v>70.1</v>
      </c>
      <c r="X17" s="34">
        <v>120</v>
      </c>
      <c r="Y17" s="34">
        <v>62</v>
      </c>
      <c r="Z17" s="34">
        <v>69.5</v>
      </c>
      <c r="AA17" s="34">
        <v>67</v>
      </c>
      <c r="AB17" s="34">
        <v>63.7</v>
      </c>
      <c r="AC17" s="34">
        <v>111</v>
      </c>
      <c r="AD17" s="34">
        <v>45</v>
      </c>
      <c r="AE17" s="34">
        <v>62</v>
      </c>
      <c r="AF17" s="34">
        <v>65.2</v>
      </c>
      <c r="AG17" s="34">
        <v>61.6</v>
      </c>
      <c r="AH17" s="34">
        <v>63.3</v>
      </c>
      <c r="AI17" s="34">
        <v>107.3</v>
      </c>
      <c r="AJ17" s="34">
        <v>61.5</v>
      </c>
      <c r="AK17" s="34">
        <v>63.5</v>
      </c>
      <c r="AL17" s="34">
        <v>67</v>
      </c>
      <c r="AM17" s="14"/>
      <c r="AN17" s="12"/>
      <c r="AO17" s="3"/>
      <c r="AP17" s="13"/>
      <c r="AQ17" s="2"/>
      <c r="AR17" s="2"/>
    </row>
    <row r="18" spans="1:44" ht="12.75">
      <c r="A18" s="4" t="s">
        <v>17</v>
      </c>
      <c r="B18" s="3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2"/>
      <c r="AN18" s="19"/>
      <c r="AO18" s="3"/>
      <c r="AP18" s="4" t="s">
        <v>17</v>
      </c>
      <c r="AQ18" s="2"/>
      <c r="AR18" s="2"/>
    </row>
    <row r="19" spans="1:44" ht="22.5" customHeight="1">
      <c r="A19" s="17" t="s">
        <v>40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4"/>
      <c r="Y19" s="40"/>
      <c r="Z19" s="40">
        <v>1</v>
      </c>
      <c r="AA19" s="40"/>
      <c r="AB19" s="40">
        <v>1</v>
      </c>
      <c r="AC19" s="40"/>
      <c r="AD19" s="40"/>
      <c r="AE19" s="40"/>
      <c r="AF19" s="40">
        <v>1</v>
      </c>
      <c r="AG19" s="40"/>
      <c r="AH19" s="40"/>
      <c r="AI19" s="40"/>
      <c r="AJ19" s="40"/>
      <c r="AK19" s="40">
        <v>1</v>
      </c>
      <c r="AL19" s="40"/>
      <c r="AM19" s="27"/>
      <c r="AN19" s="12">
        <f>SUMIF(B19:AM19:AM19,"=1",$B$31:$AL$31)</f>
        <v>221.5</v>
      </c>
      <c r="AO19" s="3">
        <f>SUM(B19:AL19)</f>
        <v>4</v>
      </c>
      <c r="AP19" s="17" t="s">
        <v>40</v>
      </c>
      <c r="AQ19" s="2"/>
      <c r="AR19" s="2"/>
    </row>
    <row r="20" spans="1:44" ht="22.5" customHeight="1">
      <c r="A20" s="17" t="s">
        <v>14</v>
      </c>
      <c r="B20" s="40">
        <v>1</v>
      </c>
      <c r="C20" s="40">
        <v>1</v>
      </c>
      <c r="D20" s="40"/>
      <c r="E20" s="40">
        <v>1</v>
      </c>
      <c r="F20" s="40">
        <v>1</v>
      </c>
      <c r="G20" s="40"/>
      <c r="H20" s="40">
        <v>1</v>
      </c>
      <c r="I20" s="40">
        <v>1</v>
      </c>
      <c r="J20" s="40"/>
      <c r="K20" s="40">
        <v>1</v>
      </c>
      <c r="L20" s="40"/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/>
      <c r="S20" s="40"/>
      <c r="T20" s="40">
        <v>1</v>
      </c>
      <c r="U20" s="40">
        <v>1</v>
      </c>
      <c r="V20" s="40">
        <v>1</v>
      </c>
      <c r="W20" s="40"/>
      <c r="X20" s="42">
        <v>1</v>
      </c>
      <c r="Y20" s="40"/>
      <c r="Z20" s="40">
        <v>1</v>
      </c>
      <c r="AA20" s="40">
        <v>1</v>
      </c>
      <c r="AB20" s="40">
        <v>1</v>
      </c>
      <c r="AC20" s="40"/>
      <c r="AD20" s="40">
        <v>1</v>
      </c>
      <c r="AE20" s="40">
        <v>1</v>
      </c>
      <c r="AF20" s="40"/>
      <c r="AG20" s="40"/>
      <c r="AH20" s="40">
        <v>1</v>
      </c>
      <c r="AI20" s="40">
        <v>1</v>
      </c>
      <c r="AJ20" s="40">
        <v>1</v>
      </c>
      <c r="AK20" s="40"/>
      <c r="AL20" s="40">
        <v>1</v>
      </c>
      <c r="AM20" s="27"/>
      <c r="AN20" s="12">
        <f>SUMIF(B20:AM20:AM20,"=1",$B$31:$AL$31)-24</f>
        <v>1170</v>
      </c>
      <c r="AO20" s="3">
        <f aca="true" t="shared" si="2" ref="AO20:AO29">SUM(B20:AL20)</f>
        <v>25</v>
      </c>
      <c r="AP20" s="17" t="s">
        <v>14</v>
      </c>
      <c r="AQ20" s="2"/>
      <c r="AR20" s="2"/>
    </row>
    <row r="21" spans="1:44" ht="22.5" customHeight="1">
      <c r="A21" s="17" t="s">
        <v>4</v>
      </c>
      <c r="B21" s="40">
        <v>1</v>
      </c>
      <c r="C21" s="40">
        <v>1</v>
      </c>
      <c r="D21" s="40"/>
      <c r="E21" s="40"/>
      <c r="F21" s="40"/>
      <c r="G21" s="40">
        <v>1</v>
      </c>
      <c r="H21" s="40"/>
      <c r="I21" s="40"/>
      <c r="J21" s="40">
        <v>1</v>
      </c>
      <c r="K21" s="40">
        <v>1</v>
      </c>
      <c r="L21" s="40"/>
      <c r="M21" s="40"/>
      <c r="N21" s="40"/>
      <c r="O21" s="40"/>
      <c r="P21" s="40"/>
      <c r="Q21" s="40"/>
      <c r="R21" s="40"/>
      <c r="S21" s="40">
        <v>1</v>
      </c>
      <c r="T21" s="40"/>
      <c r="U21" s="40"/>
      <c r="V21" s="40">
        <v>1</v>
      </c>
      <c r="W21" s="40">
        <v>1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27"/>
      <c r="AN21" s="12">
        <f>SUMIF(B21:AM21:AM21,"=1",$B$31:$AL$31)</f>
        <v>408.8</v>
      </c>
      <c r="AO21" s="3">
        <f t="shared" si="2"/>
        <v>8</v>
      </c>
      <c r="AP21" s="17" t="s">
        <v>4</v>
      </c>
      <c r="AQ21" s="2"/>
      <c r="AR21" s="2"/>
    </row>
    <row r="22" spans="1:44" ht="22.5" customHeight="1">
      <c r="A22" s="17" t="s">
        <v>28</v>
      </c>
      <c r="B22" s="40">
        <v>1</v>
      </c>
      <c r="C22" s="40">
        <v>1</v>
      </c>
      <c r="D22" s="40">
        <v>1</v>
      </c>
      <c r="E22" s="40">
        <v>1</v>
      </c>
      <c r="F22" s="40">
        <v>1</v>
      </c>
      <c r="G22" s="40"/>
      <c r="H22" s="40">
        <v>1</v>
      </c>
      <c r="I22" s="40"/>
      <c r="J22" s="40">
        <v>1</v>
      </c>
      <c r="K22" s="40">
        <v>1</v>
      </c>
      <c r="L22" s="40"/>
      <c r="M22" s="40">
        <v>1</v>
      </c>
      <c r="N22" s="40">
        <v>1</v>
      </c>
      <c r="O22" s="40"/>
      <c r="P22" s="40">
        <v>1</v>
      </c>
      <c r="Q22" s="40">
        <v>1</v>
      </c>
      <c r="R22" s="40"/>
      <c r="S22" s="40"/>
      <c r="T22" s="40">
        <v>1</v>
      </c>
      <c r="U22" s="40">
        <v>1</v>
      </c>
      <c r="V22" s="40">
        <v>1</v>
      </c>
      <c r="W22" s="40"/>
      <c r="X22" s="40"/>
      <c r="Y22" s="40"/>
      <c r="Z22" s="40"/>
      <c r="AA22" s="40"/>
      <c r="AB22" s="40">
        <v>1</v>
      </c>
      <c r="AC22" s="40"/>
      <c r="AD22" s="40">
        <v>1</v>
      </c>
      <c r="AE22" s="40">
        <v>1</v>
      </c>
      <c r="AF22" s="40">
        <v>1</v>
      </c>
      <c r="AG22" s="40">
        <v>1</v>
      </c>
      <c r="AH22" s="40">
        <v>1</v>
      </c>
      <c r="AI22" s="40"/>
      <c r="AJ22" s="40"/>
      <c r="AK22" s="40">
        <v>1</v>
      </c>
      <c r="AL22" s="40">
        <v>1</v>
      </c>
      <c r="AM22" s="27"/>
      <c r="AN22" s="12">
        <f>SUMIF(B22:AM22:AM22,"=1",$B$31:$AL$31)</f>
        <v>1031.8000000000002</v>
      </c>
      <c r="AO22" s="3">
        <f t="shared" si="2"/>
        <v>23</v>
      </c>
      <c r="AP22" s="17" t="s">
        <v>28</v>
      </c>
      <c r="AQ22" s="2"/>
      <c r="AR22" s="2"/>
    </row>
    <row r="23" spans="1:44" ht="22.5" customHeight="1">
      <c r="A23" s="17" t="s">
        <v>19</v>
      </c>
      <c r="B23" s="40">
        <v>1</v>
      </c>
      <c r="C23" s="40">
        <v>1</v>
      </c>
      <c r="D23" s="40"/>
      <c r="E23" s="40"/>
      <c r="F23" s="40"/>
      <c r="G23" s="40">
        <v>1</v>
      </c>
      <c r="H23" s="40"/>
      <c r="I23" s="40"/>
      <c r="J23" s="40">
        <v>1</v>
      </c>
      <c r="K23" s="40"/>
      <c r="L23" s="40"/>
      <c r="M23" s="40"/>
      <c r="N23" s="40"/>
      <c r="O23" s="40"/>
      <c r="P23" s="40"/>
      <c r="Q23" s="40"/>
      <c r="R23" s="40"/>
      <c r="S23" s="40">
        <v>1</v>
      </c>
      <c r="T23" s="40"/>
      <c r="U23" s="40"/>
      <c r="V23" s="40">
        <v>1</v>
      </c>
      <c r="W23" s="40">
        <v>1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27"/>
      <c r="AN23" s="12">
        <f>SUMIF(B23:AM23:AM23,"=1",$B$31:$AL$31)</f>
        <v>368.9</v>
      </c>
      <c r="AO23" s="3">
        <f t="shared" si="2"/>
        <v>7</v>
      </c>
      <c r="AP23" s="17" t="s">
        <v>19</v>
      </c>
      <c r="AQ23" s="2"/>
      <c r="AR23" s="2"/>
    </row>
    <row r="24" spans="1:42" ht="22.5" customHeight="1">
      <c r="A24" s="17" t="s">
        <v>7</v>
      </c>
      <c r="B24" s="40"/>
      <c r="C24" s="40">
        <v>1</v>
      </c>
      <c r="D24" s="40">
        <v>1</v>
      </c>
      <c r="E24" s="40">
        <v>1</v>
      </c>
      <c r="F24" s="40"/>
      <c r="G24" s="40"/>
      <c r="H24" s="40">
        <v>1</v>
      </c>
      <c r="I24" s="40"/>
      <c r="J24" s="40"/>
      <c r="K24" s="40"/>
      <c r="L24" s="40"/>
      <c r="M24" s="40"/>
      <c r="N24" s="40">
        <v>1</v>
      </c>
      <c r="O24" s="40"/>
      <c r="P24" s="40">
        <v>1</v>
      </c>
      <c r="Q24" s="40">
        <v>1</v>
      </c>
      <c r="R24" s="40"/>
      <c r="S24" s="40">
        <v>1</v>
      </c>
      <c r="T24" s="40">
        <v>1</v>
      </c>
      <c r="U24" s="40"/>
      <c r="V24" s="40"/>
      <c r="W24" s="40">
        <v>1</v>
      </c>
      <c r="X24" s="40">
        <v>1</v>
      </c>
      <c r="Y24" s="40">
        <v>1</v>
      </c>
      <c r="Z24" s="40"/>
      <c r="AA24" s="40"/>
      <c r="AB24" s="40">
        <v>1</v>
      </c>
      <c r="AC24" s="40"/>
      <c r="AD24" s="40"/>
      <c r="AE24" s="40"/>
      <c r="AF24" s="40"/>
      <c r="AG24" s="40"/>
      <c r="AH24" s="40"/>
      <c r="AI24" s="40"/>
      <c r="AJ24" s="40"/>
      <c r="AK24" s="40"/>
      <c r="AL24" s="40">
        <v>1</v>
      </c>
      <c r="AM24" s="27"/>
      <c r="AN24" s="12">
        <f>SUMIF(B24:AM24:AM24,"=1",$B$31:$AL$31)-0.1</f>
        <v>695.1</v>
      </c>
      <c r="AO24" s="3">
        <f>SUM(B24:AL24)</f>
        <v>14</v>
      </c>
      <c r="AP24" s="17" t="s">
        <v>7</v>
      </c>
    </row>
    <row r="25" spans="1:44" ht="22.5" customHeight="1">
      <c r="A25" s="17" t="s">
        <v>11</v>
      </c>
      <c r="B25" s="40">
        <v>1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2">
        <v>1</v>
      </c>
      <c r="J25" s="40">
        <v>1</v>
      </c>
      <c r="K25" s="40">
        <v>1</v>
      </c>
      <c r="L25" s="40"/>
      <c r="M25" s="40">
        <v>1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27"/>
      <c r="AN25" s="12">
        <f>SUMIF(B25:AM25:AM25,"=1",$B$31:$AL$31)-0.8</f>
        <v>508.79999999999995</v>
      </c>
      <c r="AO25" s="3">
        <f t="shared" si="2"/>
        <v>11</v>
      </c>
      <c r="AP25" s="17" t="s">
        <v>11</v>
      </c>
      <c r="AQ25" s="2"/>
      <c r="AR25" s="2"/>
    </row>
    <row r="26" spans="1:44" ht="22.5" customHeight="1">
      <c r="A26" s="17" t="s">
        <v>10</v>
      </c>
      <c r="B26" s="40">
        <v>1</v>
      </c>
      <c r="C26" s="40">
        <v>1</v>
      </c>
      <c r="D26" s="40">
        <v>1</v>
      </c>
      <c r="E26" s="40"/>
      <c r="F26" s="40">
        <v>1</v>
      </c>
      <c r="G26" s="40"/>
      <c r="H26" s="40">
        <v>1</v>
      </c>
      <c r="I26" s="40"/>
      <c r="J26" s="40"/>
      <c r="K26" s="40">
        <v>1</v>
      </c>
      <c r="L26" s="40"/>
      <c r="M26" s="40"/>
      <c r="N26" s="40">
        <v>1</v>
      </c>
      <c r="O26" s="40">
        <v>1</v>
      </c>
      <c r="P26" s="40">
        <v>1</v>
      </c>
      <c r="Q26" s="40"/>
      <c r="R26" s="40"/>
      <c r="S26" s="42">
        <v>1</v>
      </c>
      <c r="T26" s="40">
        <v>1</v>
      </c>
      <c r="U26" s="40"/>
      <c r="V26" s="40">
        <v>1</v>
      </c>
      <c r="W26" s="40"/>
      <c r="X26" s="40"/>
      <c r="Y26" s="40"/>
      <c r="Z26" s="40">
        <v>1</v>
      </c>
      <c r="AA26" s="40">
        <v>1</v>
      </c>
      <c r="AB26" s="42">
        <v>1</v>
      </c>
      <c r="AC26" s="40"/>
      <c r="AD26" s="40">
        <v>1</v>
      </c>
      <c r="AE26" s="40">
        <v>1</v>
      </c>
      <c r="AF26" s="40">
        <v>1</v>
      </c>
      <c r="AG26" s="40"/>
      <c r="AH26" s="40"/>
      <c r="AI26" s="40"/>
      <c r="AJ26" s="40"/>
      <c r="AK26" s="40"/>
      <c r="AL26" s="40">
        <v>1</v>
      </c>
      <c r="AM26" s="27"/>
      <c r="AN26" s="12">
        <f>SUMIF(B26:AM26:AM26,"=1",$B$31:$AL$31)-0.1</f>
        <v>915.8</v>
      </c>
      <c r="AO26" s="3">
        <f t="shared" si="2"/>
        <v>19</v>
      </c>
      <c r="AP26" s="17" t="s">
        <v>10</v>
      </c>
      <c r="AQ26" s="2"/>
      <c r="AR26" s="2"/>
    </row>
    <row r="27" spans="1:44" ht="22.5" customHeight="1">
      <c r="A27" s="17" t="s">
        <v>9</v>
      </c>
      <c r="B27" s="40">
        <v>1</v>
      </c>
      <c r="C27" s="40">
        <v>1</v>
      </c>
      <c r="D27" s="40">
        <v>1</v>
      </c>
      <c r="E27" s="40">
        <v>1</v>
      </c>
      <c r="F27" s="40">
        <v>1</v>
      </c>
      <c r="G27" s="40"/>
      <c r="H27" s="40">
        <v>1</v>
      </c>
      <c r="I27" s="40">
        <v>1</v>
      </c>
      <c r="J27" s="40">
        <v>1</v>
      </c>
      <c r="K27" s="40">
        <v>1</v>
      </c>
      <c r="L27" s="40"/>
      <c r="M27" s="40">
        <v>1</v>
      </c>
      <c r="N27" s="40">
        <v>1</v>
      </c>
      <c r="O27" s="40">
        <v>1</v>
      </c>
      <c r="P27" s="40">
        <v>1</v>
      </c>
      <c r="Q27" s="40">
        <v>1</v>
      </c>
      <c r="R27" s="40"/>
      <c r="S27" s="40">
        <v>1</v>
      </c>
      <c r="T27" s="40">
        <v>1</v>
      </c>
      <c r="U27" s="40">
        <v>1</v>
      </c>
      <c r="V27" s="40">
        <v>1</v>
      </c>
      <c r="W27" s="40">
        <v>1</v>
      </c>
      <c r="X27" s="40">
        <v>1</v>
      </c>
      <c r="Y27" s="40">
        <v>1</v>
      </c>
      <c r="Z27" s="40">
        <v>1</v>
      </c>
      <c r="AA27" s="40">
        <v>1</v>
      </c>
      <c r="AB27" s="40">
        <v>1</v>
      </c>
      <c r="AC27" s="40">
        <v>1</v>
      </c>
      <c r="AD27" s="40">
        <v>1</v>
      </c>
      <c r="AE27" s="40">
        <v>1</v>
      </c>
      <c r="AF27" s="40">
        <v>1</v>
      </c>
      <c r="AG27" s="40">
        <v>1</v>
      </c>
      <c r="AH27" s="40">
        <v>1</v>
      </c>
      <c r="AI27" s="40">
        <v>1</v>
      </c>
      <c r="AJ27" s="40">
        <v>1</v>
      </c>
      <c r="AK27" s="40">
        <v>1</v>
      </c>
      <c r="AL27" s="40">
        <v>1</v>
      </c>
      <c r="AM27" s="28"/>
      <c r="AN27" s="12">
        <f>SUMIF(B27:AM27:AM27,"=1",$B$31:$AL$31)</f>
        <v>1683.3000000000002</v>
      </c>
      <c r="AO27" s="3">
        <f t="shared" si="2"/>
        <v>34</v>
      </c>
      <c r="AP27" s="17" t="s">
        <v>9</v>
      </c>
      <c r="AQ27" s="2"/>
      <c r="AR27" s="2"/>
    </row>
    <row r="28" spans="1:44" ht="22.5" customHeight="1">
      <c r="A28" s="17" t="s">
        <v>30</v>
      </c>
      <c r="B28" s="40">
        <v>1</v>
      </c>
      <c r="C28" s="40">
        <v>1</v>
      </c>
      <c r="D28" s="40">
        <v>1</v>
      </c>
      <c r="E28" s="40">
        <v>1</v>
      </c>
      <c r="F28" s="40">
        <v>1</v>
      </c>
      <c r="G28" s="40">
        <v>1</v>
      </c>
      <c r="H28" s="40">
        <v>1</v>
      </c>
      <c r="I28" s="40">
        <v>1</v>
      </c>
      <c r="J28" s="42">
        <v>1</v>
      </c>
      <c r="K28" s="40"/>
      <c r="L28" s="40"/>
      <c r="M28" s="40">
        <v>1</v>
      </c>
      <c r="N28" s="40">
        <v>1</v>
      </c>
      <c r="O28" s="40">
        <v>1</v>
      </c>
      <c r="P28" s="40">
        <v>1</v>
      </c>
      <c r="Q28" s="40">
        <v>1</v>
      </c>
      <c r="R28" s="40"/>
      <c r="S28" s="40">
        <v>1</v>
      </c>
      <c r="T28" s="40">
        <v>1</v>
      </c>
      <c r="U28" s="40">
        <v>1</v>
      </c>
      <c r="V28" s="40">
        <v>1</v>
      </c>
      <c r="W28" s="40">
        <v>1</v>
      </c>
      <c r="X28" s="40">
        <v>1</v>
      </c>
      <c r="Y28" s="40">
        <v>1</v>
      </c>
      <c r="Z28" s="40">
        <v>1</v>
      </c>
      <c r="AA28" s="40">
        <v>1</v>
      </c>
      <c r="AB28" s="40">
        <v>1</v>
      </c>
      <c r="AC28" s="40">
        <v>1</v>
      </c>
      <c r="AD28" s="40">
        <v>1</v>
      </c>
      <c r="AE28" s="40">
        <v>1</v>
      </c>
      <c r="AF28" s="40">
        <v>1</v>
      </c>
      <c r="AG28" s="40">
        <v>1</v>
      </c>
      <c r="AH28" s="40">
        <v>1</v>
      </c>
      <c r="AI28" s="40">
        <v>1</v>
      </c>
      <c r="AJ28" s="40">
        <v>1</v>
      </c>
      <c r="AK28" s="40">
        <v>1</v>
      </c>
      <c r="AL28" s="40">
        <v>1</v>
      </c>
      <c r="AM28" s="31"/>
      <c r="AN28" s="12">
        <f>SUMIF(B28:AM28:AM28,"=1",$B$31:$AL$31)-34</f>
        <v>1695.6000000000004</v>
      </c>
      <c r="AO28" s="3">
        <f t="shared" si="2"/>
        <v>34</v>
      </c>
      <c r="AP28" s="45" t="s">
        <v>30</v>
      </c>
      <c r="AQ28" s="46"/>
      <c r="AR28" s="46"/>
    </row>
    <row r="29" spans="1:45" ht="22.5" customHeight="1">
      <c r="A29" s="25" t="s">
        <v>13</v>
      </c>
      <c r="B29" s="40">
        <v>1</v>
      </c>
      <c r="C29" s="40">
        <v>1</v>
      </c>
      <c r="D29" s="40">
        <v>1</v>
      </c>
      <c r="E29" s="40">
        <v>1</v>
      </c>
      <c r="F29" s="40">
        <v>1</v>
      </c>
      <c r="G29" s="40">
        <v>1</v>
      </c>
      <c r="H29" s="40">
        <v>1</v>
      </c>
      <c r="I29" s="40">
        <v>1</v>
      </c>
      <c r="J29" s="40">
        <v>1</v>
      </c>
      <c r="K29" s="40">
        <v>1</v>
      </c>
      <c r="L29" s="40"/>
      <c r="M29" s="40">
        <v>1</v>
      </c>
      <c r="N29" s="40">
        <v>1</v>
      </c>
      <c r="O29" s="40">
        <v>1</v>
      </c>
      <c r="P29" s="40">
        <v>1</v>
      </c>
      <c r="Q29" s="40">
        <v>1</v>
      </c>
      <c r="R29" s="40"/>
      <c r="S29" s="40">
        <v>1</v>
      </c>
      <c r="T29" s="40">
        <v>1</v>
      </c>
      <c r="U29" s="40">
        <v>1</v>
      </c>
      <c r="V29" s="40"/>
      <c r="W29" s="40">
        <v>1</v>
      </c>
      <c r="X29" s="40">
        <v>1</v>
      </c>
      <c r="Y29" s="40">
        <v>1</v>
      </c>
      <c r="Z29" s="40">
        <v>1</v>
      </c>
      <c r="AA29" s="40">
        <v>1</v>
      </c>
      <c r="AB29" s="40">
        <v>1</v>
      </c>
      <c r="AC29" s="40">
        <v>1</v>
      </c>
      <c r="AD29" s="40">
        <v>1</v>
      </c>
      <c r="AE29" s="40"/>
      <c r="AF29" s="40">
        <v>1</v>
      </c>
      <c r="AG29" s="40">
        <v>1</v>
      </c>
      <c r="AH29" s="40">
        <v>1</v>
      </c>
      <c r="AI29" s="40">
        <v>1</v>
      </c>
      <c r="AJ29" s="40"/>
      <c r="AK29" s="40">
        <v>1</v>
      </c>
      <c r="AL29" s="40">
        <v>1</v>
      </c>
      <c r="AM29" s="29"/>
      <c r="AN29" s="12">
        <f>SUMIF(B29:AM29:AM29,"=1",$B$31:$AL$31)</f>
        <v>1623.5000000000002</v>
      </c>
      <c r="AO29" s="3">
        <f t="shared" si="2"/>
        <v>32</v>
      </c>
      <c r="AP29" s="24" t="s">
        <v>13</v>
      </c>
      <c r="AQ29" s="23"/>
      <c r="AR29" s="23"/>
      <c r="AS29" s="23"/>
    </row>
    <row r="30" spans="1:44" ht="12" customHeight="1">
      <c r="A30" s="10" t="s">
        <v>8</v>
      </c>
      <c r="B30" s="36">
        <f aca="true" t="shared" si="3" ref="B30:AL30">SUM(B18:B29)</f>
        <v>9</v>
      </c>
      <c r="C30" s="36">
        <f t="shared" si="3"/>
        <v>10</v>
      </c>
      <c r="D30" s="36">
        <f t="shared" si="3"/>
        <v>7</v>
      </c>
      <c r="E30" s="36">
        <f t="shared" si="3"/>
        <v>7</v>
      </c>
      <c r="F30" s="36">
        <f t="shared" si="3"/>
        <v>7</v>
      </c>
      <c r="G30" s="36">
        <f t="shared" si="3"/>
        <v>5</v>
      </c>
      <c r="H30" s="36">
        <f t="shared" si="3"/>
        <v>8</v>
      </c>
      <c r="I30" s="36">
        <f t="shared" si="3"/>
        <v>5</v>
      </c>
      <c r="J30" s="36">
        <f t="shared" si="3"/>
        <v>7</v>
      </c>
      <c r="K30" s="36">
        <f t="shared" si="3"/>
        <v>7</v>
      </c>
      <c r="L30" s="36">
        <f t="shared" si="3"/>
        <v>0</v>
      </c>
      <c r="M30" s="36">
        <f t="shared" si="3"/>
        <v>6</v>
      </c>
      <c r="N30" s="36">
        <f t="shared" si="3"/>
        <v>7</v>
      </c>
      <c r="O30" s="36">
        <f t="shared" si="3"/>
        <v>5</v>
      </c>
      <c r="P30" s="36">
        <f t="shared" si="3"/>
        <v>7</v>
      </c>
      <c r="Q30" s="36">
        <f t="shared" si="3"/>
        <v>6</v>
      </c>
      <c r="R30" s="36">
        <f t="shared" si="3"/>
        <v>0</v>
      </c>
      <c r="S30" s="36">
        <f t="shared" si="3"/>
        <v>7</v>
      </c>
      <c r="T30" s="36">
        <f t="shared" si="3"/>
        <v>7</v>
      </c>
      <c r="U30" s="36">
        <f t="shared" si="3"/>
        <v>5</v>
      </c>
      <c r="V30" s="36">
        <f t="shared" si="3"/>
        <v>7</v>
      </c>
      <c r="W30" s="36">
        <f t="shared" si="3"/>
        <v>6</v>
      </c>
      <c r="X30" s="36">
        <f t="shared" si="3"/>
        <v>5</v>
      </c>
      <c r="Y30" s="36">
        <f t="shared" si="3"/>
        <v>4</v>
      </c>
      <c r="Z30" s="36">
        <f>SUM(Z19:Z29)</f>
        <v>6</v>
      </c>
      <c r="AA30" s="36">
        <f t="shared" si="3"/>
        <v>5</v>
      </c>
      <c r="AB30" s="36">
        <f t="shared" si="3"/>
        <v>8</v>
      </c>
      <c r="AC30" s="36">
        <f t="shared" si="3"/>
        <v>3</v>
      </c>
      <c r="AD30" s="36">
        <f t="shared" si="3"/>
        <v>6</v>
      </c>
      <c r="AE30" s="36">
        <f t="shared" si="3"/>
        <v>5</v>
      </c>
      <c r="AF30" s="36">
        <f t="shared" si="3"/>
        <v>6</v>
      </c>
      <c r="AG30" s="36">
        <f t="shared" si="3"/>
        <v>4</v>
      </c>
      <c r="AH30" s="36">
        <f t="shared" si="3"/>
        <v>5</v>
      </c>
      <c r="AI30" s="36">
        <f t="shared" si="3"/>
        <v>4</v>
      </c>
      <c r="AJ30" s="36">
        <f t="shared" si="3"/>
        <v>3</v>
      </c>
      <c r="AK30" s="36">
        <f t="shared" si="3"/>
        <v>5</v>
      </c>
      <c r="AL30" s="36">
        <f t="shared" si="3"/>
        <v>7</v>
      </c>
      <c r="AM30" s="10"/>
      <c r="AN30" s="12">
        <f>SUM(AN4:AN29)</f>
        <v>27474.09999999999</v>
      </c>
      <c r="AO30" s="10"/>
      <c r="AP30" s="10"/>
      <c r="AQ30" s="2"/>
      <c r="AR30" s="2"/>
    </row>
    <row r="31" spans="1:42" ht="12.75">
      <c r="A31" s="13" t="s">
        <v>2</v>
      </c>
      <c r="B31" s="34">
        <v>43</v>
      </c>
      <c r="C31" s="34">
        <v>40.5</v>
      </c>
      <c r="D31" s="34">
        <v>46.2</v>
      </c>
      <c r="E31" s="34">
        <v>43.2</v>
      </c>
      <c r="F31" s="34">
        <v>48.5</v>
      </c>
      <c r="G31" s="34">
        <v>86.2</v>
      </c>
      <c r="H31" s="34">
        <v>38</v>
      </c>
      <c r="I31" s="34">
        <v>40.2</v>
      </c>
      <c r="J31" s="34">
        <v>46.1</v>
      </c>
      <c r="K31" s="34">
        <v>39.9</v>
      </c>
      <c r="L31" s="34"/>
      <c r="M31" s="34">
        <v>37.8</v>
      </c>
      <c r="N31" s="34">
        <v>52.5</v>
      </c>
      <c r="O31" s="34">
        <v>52.8</v>
      </c>
      <c r="P31" s="34">
        <v>48.5</v>
      </c>
      <c r="Q31" s="34">
        <v>38</v>
      </c>
      <c r="R31" s="34"/>
      <c r="S31" s="34">
        <v>51</v>
      </c>
      <c r="T31" s="34">
        <v>49</v>
      </c>
      <c r="U31" s="34">
        <v>9</v>
      </c>
      <c r="V31" s="34">
        <v>46</v>
      </c>
      <c r="W31" s="34">
        <v>56.1</v>
      </c>
      <c r="X31" s="34">
        <v>94</v>
      </c>
      <c r="Y31" s="34">
        <v>38</v>
      </c>
      <c r="Z31" s="34">
        <v>61.3</v>
      </c>
      <c r="AA31" s="34">
        <v>52</v>
      </c>
      <c r="AB31" s="34">
        <v>55.2</v>
      </c>
      <c r="AC31" s="34">
        <v>84.9</v>
      </c>
      <c r="AD31" s="34">
        <v>44</v>
      </c>
      <c r="AE31" s="34">
        <v>50</v>
      </c>
      <c r="AF31" s="34">
        <v>52.5</v>
      </c>
      <c r="AG31" s="34">
        <v>62</v>
      </c>
      <c r="AH31" s="34">
        <v>44.4</v>
      </c>
      <c r="AI31" s="34">
        <v>71.2</v>
      </c>
      <c r="AJ31" s="34">
        <v>50</v>
      </c>
      <c r="AK31" s="34">
        <v>52.5</v>
      </c>
      <c r="AL31" s="34">
        <v>45</v>
      </c>
      <c r="AM31" s="14"/>
      <c r="AN31" s="16"/>
      <c r="AO31" s="15"/>
      <c r="AP31" s="13"/>
    </row>
    <row r="32" spans="1:42" ht="12.75">
      <c r="A32" s="2" t="s">
        <v>12</v>
      </c>
      <c r="B32" s="37">
        <f aca="true" t="shared" si="4" ref="B32:AL32">B16+B30</f>
        <v>17</v>
      </c>
      <c r="C32" s="37">
        <f t="shared" si="4"/>
        <v>19</v>
      </c>
      <c r="D32" s="37">
        <f t="shared" si="4"/>
        <v>16</v>
      </c>
      <c r="E32" s="37">
        <f t="shared" si="4"/>
        <v>14</v>
      </c>
      <c r="F32" s="37">
        <f t="shared" si="4"/>
        <v>14</v>
      </c>
      <c r="G32" s="37">
        <f t="shared" si="4"/>
        <v>10</v>
      </c>
      <c r="H32" s="37">
        <f t="shared" si="4"/>
        <v>13</v>
      </c>
      <c r="I32" s="37">
        <f t="shared" si="4"/>
        <v>12</v>
      </c>
      <c r="J32" s="37">
        <f t="shared" si="4"/>
        <v>15</v>
      </c>
      <c r="K32" s="37">
        <f t="shared" si="4"/>
        <v>15</v>
      </c>
      <c r="L32" s="37">
        <f t="shared" si="4"/>
        <v>0</v>
      </c>
      <c r="M32" s="37">
        <f t="shared" si="4"/>
        <v>13</v>
      </c>
      <c r="N32" s="37">
        <f t="shared" si="4"/>
        <v>15</v>
      </c>
      <c r="O32" s="37">
        <f t="shared" si="4"/>
        <v>14</v>
      </c>
      <c r="P32" s="37">
        <f t="shared" si="4"/>
        <v>16</v>
      </c>
      <c r="Q32" s="37">
        <f t="shared" si="4"/>
        <v>10</v>
      </c>
      <c r="R32" s="37">
        <f t="shared" si="4"/>
        <v>0</v>
      </c>
      <c r="S32" s="37">
        <f t="shared" si="4"/>
        <v>18</v>
      </c>
      <c r="T32" s="37">
        <f t="shared" si="4"/>
        <v>15</v>
      </c>
      <c r="U32" s="37">
        <f t="shared" si="4"/>
        <v>11</v>
      </c>
      <c r="V32" s="37">
        <f t="shared" si="4"/>
        <v>16</v>
      </c>
      <c r="W32" s="37">
        <f t="shared" si="4"/>
        <v>14</v>
      </c>
      <c r="X32" s="37">
        <f t="shared" si="4"/>
        <v>15</v>
      </c>
      <c r="Y32" s="37">
        <f t="shared" si="4"/>
        <v>11</v>
      </c>
      <c r="Z32" s="37">
        <f t="shared" si="4"/>
        <v>12</v>
      </c>
      <c r="AA32" s="37">
        <f t="shared" si="4"/>
        <v>12</v>
      </c>
      <c r="AB32" s="37">
        <f t="shared" si="4"/>
        <v>17</v>
      </c>
      <c r="AC32" s="37">
        <f t="shared" si="4"/>
        <v>10</v>
      </c>
      <c r="AD32" s="37">
        <f t="shared" si="4"/>
        <v>13</v>
      </c>
      <c r="AE32" s="37">
        <f t="shared" si="4"/>
        <v>12</v>
      </c>
      <c r="AF32" s="37">
        <f t="shared" si="4"/>
        <v>17</v>
      </c>
      <c r="AG32" s="37">
        <f t="shared" si="4"/>
        <v>13</v>
      </c>
      <c r="AH32" s="37">
        <f t="shared" si="4"/>
        <v>11</v>
      </c>
      <c r="AI32" s="37">
        <f t="shared" si="4"/>
        <v>9</v>
      </c>
      <c r="AJ32" s="37">
        <f t="shared" si="4"/>
        <v>9</v>
      </c>
      <c r="AK32" s="37">
        <f t="shared" si="4"/>
        <v>12</v>
      </c>
      <c r="AL32" s="37">
        <f t="shared" si="4"/>
        <v>14</v>
      </c>
      <c r="AM32" s="11"/>
      <c r="AN32" s="10"/>
      <c r="AO32" s="11"/>
      <c r="AP32" s="2"/>
    </row>
    <row r="33" spans="3:27" ht="12.75">
      <c r="C33" s="38"/>
      <c r="D33" s="38" t="s">
        <v>25</v>
      </c>
      <c r="E33" s="38"/>
      <c r="F33" s="38"/>
      <c r="G33" s="38"/>
      <c r="H33" s="38"/>
      <c r="I33" s="38"/>
      <c r="J33" s="38"/>
      <c r="U33" s="39"/>
      <c r="V33" s="39" t="s">
        <v>16</v>
      </c>
      <c r="W33" s="39"/>
      <c r="X33" s="39"/>
      <c r="Y33" s="39"/>
      <c r="Z33" s="39"/>
      <c r="AA33" s="39"/>
    </row>
  </sheetData>
  <sheetProtection/>
  <printOptions/>
  <pageMargins left="0" right="0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User</cp:lastModifiedBy>
  <cp:lastPrinted>2013-08-11T16:18:57Z</cp:lastPrinted>
  <dcterms:created xsi:type="dcterms:W3CDTF">2005-03-11T19:25:09Z</dcterms:created>
  <dcterms:modified xsi:type="dcterms:W3CDTF">2014-10-04T09:43:40Z</dcterms:modified>
  <cp:category/>
  <cp:version/>
  <cp:contentType/>
  <cp:contentStatus/>
</cp:coreProperties>
</file>