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Dag1Jun" sheetId="1" r:id="rId1"/>
    <sheet name="Dag1Sen" sheetId="2" r:id="rId2"/>
    <sheet name="Dag2Jun" sheetId="4" r:id="rId3"/>
    <sheet name="Dag2Sen" sheetId="5" r:id="rId4"/>
    <sheet name="Dag3Jun" sheetId="7" r:id="rId5"/>
    <sheet name="Dag3Sen" sheetId="10" r:id="rId6"/>
    <sheet name="Dag4Jun" sheetId="11" r:id="rId7"/>
    <sheet name="Dag4Sen" sheetId="8" r:id="rId8"/>
    <sheet name="Dag5Jun" sheetId="9" r:id="rId9"/>
    <sheet name="Dag5Sen" sheetId="6" r:id="rId10"/>
    <sheet name="Dag6Jun" sheetId="12" r:id="rId11"/>
    <sheet name="Dag6Sen" sheetId="13" r:id="rId12"/>
    <sheet name="Dag7Jun" sheetId="19" r:id="rId13"/>
    <sheet name="Dag7Sen" sheetId="22" r:id="rId14"/>
  </sheets>
  <definedNames>
    <definedName name="_xlnm.Print_Area" localSheetId="0">Dag1Jun!$A$1:$J$32</definedName>
    <definedName name="_xlnm.Print_Area" localSheetId="1">Dag1Sen!$A$1:$J$30</definedName>
    <definedName name="_xlnm.Print_Area" localSheetId="2">Dag2Jun!$A$1:$J$30</definedName>
    <definedName name="_xlnm.Print_Area" localSheetId="3">Dag2Sen!$A$1:$J$25</definedName>
    <definedName name="_xlnm.Print_Area" localSheetId="4">Dag3Jun!$A$1:$J$31</definedName>
    <definedName name="_xlnm.Print_Area" localSheetId="5">Dag3Sen!$A$1:$J$26</definedName>
    <definedName name="_xlnm.Print_Area" localSheetId="6">Dag4Jun!$A$1:$J$28</definedName>
    <definedName name="_xlnm.Print_Area" localSheetId="7">Dag4Sen!$A$1:$J$26</definedName>
    <definedName name="_xlnm.Print_Area" localSheetId="8">Dag5Jun!$A$1:$J$23</definedName>
    <definedName name="_xlnm.Print_Area" localSheetId="9">Dag5Sen!$A$1:$J$23</definedName>
    <definedName name="_xlnm.Print_Area" localSheetId="10">Dag6Jun!$A$1:$J$27</definedName>
    <definedName name="_xlnm.Print_Area" localSheetId="11">Dag6Sen!$A$1:$J$24</definedName>
    <definedName name="_xlnm.Print_Area" localSheetId="12">Dag7Jun!$A$1:$J$26</definedName>
    <definedName name="_xlnm.Print_Area" localSheetId="13">Dag7Sen!$A$1:$J$25</definedName>
  </definedNames>
  <calcPr calcId="125725"/>
</workbook>
</file>

<file path=xl/calcChain.xml><?xml version="1.0" encoding="utf-8"?>
<calcChain xmlns="http://schemas.openxmlformats.org/spreadsheetml/2006/main">
  <c r="M4" i="8"/>
  <c r="M6" i="10"/>
  <c r="N6" s="1"/>
  <c r="G6" s="1"/>
  <c r="M7"/>
  <c r="N7" s="1"/>
  <c r="E6"/>
  <c r="E7" s="1"/>
  <c r="J6" l="1"/>
  <c r="J7" s="1"/>
  <c r="M9" i="19"/>
  <c r="M10"/>
  <c r="M11"/>
  <c r="M12"/>
  <c r="M8" i="13"/>
  <c r="M9"/>
  <c r="M9" i="8"/>
  <c r="M10"/>
  <c r="M11"/>
  <c r="M12"/>
  <c r="M13"/>
  <c r="M9" i="11"/>
  <c r="M10"/>
  <c r="M11"/>
  <c r="M12"/>
  <c r="M13"/>
  <c r="M6" i="2" l="1"/>
  <c r="M7"/>
  <c r="M8"/>
  <c r="M9"/>
  <c r="M10"/>
  <c r="M11"/>
  <c r="M12"/>
  <c r="M13"/>
  <c r="E6"/>
  <c r="J6" s="1"/>
  <c r="M10" i="1"/>
  <c r="M11"/>
  <c r="M12"/>
  <c r="M13"/>
  <c r="M14"/>
  <c r="M15"/>
  <c r="N6" i="2" l="1"/>
  <c r="G6" s="1"/>
  <c r="N7"/>
  <c r="E7"/>
  <c r="E8" s="1"/>
  <c r="E9" s="1"/>
  <c r="E10" s="1"/>
  <c r="E11" s="1"/>
  <c r="E12" s="1"/>
  <c r="E13" s="1"/>
  <c r="N13" s="1"/>
  <c r="E6" i="8"/>
  <c r="J6" s="1"/>
  <c r="N12" i="2" l="1"/>
  <c r="G12" s="1"/>
  <c r="N9"/>
  <c r="G9" s="1"/>
  <c r="N11"/>
  <c r="N10"/>
  <c r="N8"/>
  <c r="J7"/>
  <c r="J8" s="1"/>
  <c r="J9" s="1"/>
  <c r="J10" s="1"/>
  <c r="J11" s="1"/>
  <c r="J12" s="1"/>
  <c r="J13" s="1"/>
  <c r="E7" i="8"/>
  <c r="E8" l="1"/>
  <c r="E9" s="1"/>
  <c r="J7"/>
  <c r="E10" l="1"/>
  <c r="N9"/>
  <c r="G9" s="1"/>
  <c r="J8"/>
  <c r="J9" s="1"/>
  <c r="E11" l="1"/>
  <c r="N10"/>
  <c r="G10" s="1"/>
  <c r="J10"/>
  <c r="E6" i="19"/>
  <c r="E7" s="1"/>
  <c r="E8" s="1"/>
  <c r="J11" i="8" l="1"/>
  <c r="E9" i="19"/>
  <c r="E12" i="8"/>
  <c r="N11"/>
  <c r="G11" s="1"/>
  <c r="J6" i="19"/>
  <c r="J7" s="1"/>
  <c r="J8" s="1"/>
  <c r="J9" s="1"/>
  <c r="M10" i="22"/>
  <c r="M9"/>
  <c r="M8"/>
  <c r="M7"/>
  <c r="M6"/>
  <c r="E6"/>
  <c r="M8" i="19"/>
  <c r="N8" s="1"/>
  <c r="G8" s="1"/>
  <c r="M7"/>
  <c r="M4" s="1"/>
  <c r="M6"/>
  <c r="M7" i="13"/>
  <c r="M6"/>
  <c r="M4" s="1"/>
  <c r="E6"/>
  <c r="M11" i="12"/>
  <c r="M10"/>
  <c r="M9"/>
  <c r="M8"/>
  <c r="M7"/>
  <c r="M6"/>
  <c r="E6"/>
  <c r="E7" s="1"/>
  <c r="M8" i="6"/>
  <c r="M7"/>
  <c r="M6"/>
  <c r="E6"/>
  <c r="M8" i="9"/>
  <c r="M7"/>
  <c r="M6"/>
  <c r="E6"/>
  <c r="J6" s="1"/>
  <c r="M8" i="8"/>
  <c r="M7"/>
  <c r="M6"/>
  <c r="N6" s="1"/>
  <c r="G6" s="1"/>
  <c r="M8" i="11"/>
  <c r="M7"/>
  <c r="M6"/>
  <c r="E6"/>
  <c r="E7" s="1"/>
  <c r="M11" i="10"/>
  <c r="M10"/>
  <c r="M9"/>
  <c r="M8"/>
  <c r="E8"/>
  <c r="M16" i="7"/>
  <c r="M15"/>
  <c r="M14"/>
  <c r="M13"/>
  <c r="M12"/>
  <c r="M11"/>
  <c r="M10"/>
  <c r="M9"/>
  <c r="M8"/>
  <c r="M7"/>
  <c r="M6"/>
  <c r="E6"/>
  <c r="M10" i="5"/>
  <c r="M9"/>
  <c r="M8"/>
  <c r="M7"/>
  <c r="M6"/>
  <c r="E6"/>
  <c r="M15" i="4"/>
  <c r="M14"/>
  <c r="M13"/>
  <c r="M12"/>
  <c r="M11"/>
  <c r="M10"/>
  <c r="M9"/>
  <c r="M8"/>
  <c r="M7"/>
  <c r="M6"/>
  <c r="M15" i="2"/>
  <c r="M4" s="1"/>
  <c r="M14"/>
  <c r="M9" i="1"/>
  <c r="M8"/>
  <c r="M7"/>
  <c r="M6"/>
  <c r="E6"/>
  <c r="M4" i="22" l="1"/>
  <c r="M4" i="7"/>
  <c r="M4" i="1"/>
  <c r="M4" i="10"/>
  <c r="M4" i="11"/>
  <c r="M4" i="5"/>
  <c r="M4" i="12"/>
  <c r="E13" i="8"/>
  <c r="N13" s="1"/>
  <c r="G13" s="1"/>
  <c r="N12"/>
  <c r="G12" s="1"/>
  <c r="J6" i="13"/>
  <c r="E7"/>
  <c r="E10" i="19"/>
  <c r="N9"/>
  <c r="G9" s="1"/>
  <c r="J12" i="8"/>
  <c r="J13" s="1"/>
  <c r="N6" i="4"/>
  <c r="G6" s="1"/>
  <c r="M4" i="6"/>
  <c r="N6" i="1"/>
  <c r="G6" s="1"/>
  <c r="E7" i="4"/>
  <c r="N7" s="1"/>
  <c r="G7" s="1"/>
  <c r="M4" i="9"/>
  <c r="N6" i="12"/>
  <c r="G6" s="1"/>
  <c r="M4" i="4"/>
  <c r="E7" i="22"/>
  <c r="E8" s="1"/>
  <c r="E9" s="1"/>
  <c r="N9" s="1"/>
  <c r="G9" s="1"/>
  <c r="J6"/>
  <c r="N8" i="8"/>
  <c r="G8" s="1"/>
  <c r="N6" i="5"/>
  <c r="G6" s="1"/>
  <c r="J6"/>
  <c r="E7"/>
  <c r="G7" i="2"/>
  <c r="J6" i="1"/>
  <c r="E7"/>
  <c r="J6" i="4"/>
  <c r="J8" i="10"/>
  <c r="N8"/>
  <c r="G8" s="1"/>
  <c r="J6" i="11"/>
  <c r="J7" s="1"/>
  <c r="N7"/>
  <c r="G7" s="1"/>
  <c r="E9" i="10"/>
  <c r="E8" i="11"/>
  <c r="E9" s="1"/>
  <c r="N7" i="8"/>
  <c r="G7" s="1"/>
  <c r="N6" i="13"/>
  <c r="G6" s="1"/>
  <c r="G7" i="10"/>
  <c r="N6" i="11"/>
  <c r="G6" s="1"/>
  <c r="E7" i="6"/>
  <c r="N6"/>
  <c r="G6" s="1"/>
  <c r="J6"/>
  <c r="N6" i="9"/>
  <c r="G6" s="1"/>
  <c r="N7" i="6"/>
  <c r="G7" s="1"/>
  <c r="N6" i="7"/>
  <c r="G6" s="1"/>
  <c r="N7" i="19"/>
  <c r="G7" s="1"/>
  <c r="N6" i="22"/>
  <c r="G6" s="1"/>
  <c r="N6" i="19"/>
  <c r="G6" s="1"/>
  <c r="E7" i="7"/>
  <c r="J6"/>
  <c r="J6" i="12"/>
  <c r="J7" s="1"/>
  <c r="E8"/>
  <c r="N7"/>
  <c r="G7" s="1"/>
  <c r="E7" i="9"/>
  <c r="N7" s="1"/>
  <c r="G7" s="1"/>
  <c r="E8" i="4" l="1"/>
  <c r="J7"/>
  <c r="N8" i="22"/>
  <c r="G8" s="1"/>
  <c r="E11" i="19"/>
  <c r="N10"/>
  <c r="G10" s="1"/>
  <c r="E10" i="11"/>
  <c r="N9"/>
  <c r="G9" s="1"/>
  <c r="E8" i="13"/>
  <c r="J7"/>
  <c r="J10" i="19"/>
  <c r="J11" s="1"/>
  <c r="N7" i="22"/>
  <c r="G7" s="1"/>
  <c r="J7"/>
  <c r="J8" s="1"/>
  <c r="J9" s="1"/>
  <c r="N7" i="13"/>
  <c r="G7" s="1"/>
  <c r="J7" i="5"/>
  <c r="N7"/>
  <c r="G7" s="1"/>
  <c r="E8"/>
  <c r="G8" i="2"/>
  <c r="J8" i="11"/>
  <c r="J9" s="1"/>
  <c r="J10" s="1"/>
  <c r="N8"/>
  <c r="G8" s="1"/>
  <c r="E9" i="4"/>
  <c r="N8"/>
  <c r="G8" s="1"/>
  <c r="E10" i="10"/>
  <c r="J9"/>
  <c r="N9"/>
  <c r="G9" s="1"/>
  <c r="E10" i="22"/>
  <c r="J7" i="1"/>
  <c r="E8"/>
  <c r="J8" s="1"/>
  <c r="N7"/>
  <c r="G7" s="1"/>
  <c r="J7" i="6"/>
  <c r="E8"/>
  <c r="G10" i="2"/>
  <c r="E8" i="7"/>
  <c r="N7"/>
  <c r="G7" s="1"/>
  <c r="J7"/>
  <c r="J8" i="12"/>
  <c r="N8"/>
  <c r="G8" s="1"/>
  <c r="E9"/>
  <c r="J7" i="9"/>
  <c r="E8"/>
  <c r="J8" i="4" l="1"/>
  <c r="J11" i="11"/>
  <c r="J8" i="13"/>
  <c r="E11" i="11"/>
  <c r="N10"/>
  <c r="G10" s="1"/>
  <c r="E9" i="13"/>
  <c r="N9" s="1"/>
  <c r="G9" s="1"/>
  <c r="N8"/>
  <c r="G8" s="1"/>
  <c r="E12" i="19"/>
  <c r="N12" s="1"/>
  <c r="G12" s="1"/>
  <c r="N11"/>
  <c r="G11" s="1"/>
  <c r="E9" i="5"/>
  <c r="N8"/>
  <c r="G8" s="1"/>
  <c r="J8"/>
  <c r="E9" i="1"/>
  <c r="E10" s="1"/>
  <c r="N8"/>
  <c r="G8" s="1"/>
  <c r="E10" i="4"/>
  <c r="N9"/>
  <c r="G9" s="1"/>
  <c r="J9"/>
  <c r="J8" i="6"/>
  <c r="N8"/>
  <c r="G8" s="1"/>
  <c r="J10" i="10"/>
  <c r="E11"/>
  <c r="N10"/>
  <c r="G10" s="1"/>
  <c r="N10" i="22"/>
  <c r="G10" s="1"/>
  <c r="J10"/>
  <c r="G11" i="2"/>
  <c r="N8" i="7"/>
  <c r="G8" s="1"/>
  <c r="J8"/>
  <c r="E9"/>
  <c r="J9" i="12"/>
  <c r="E10"/>
  <c r="N9"/>
  <c r="G9" s="1"/>
  <c r="J8" i="9"/>
  <c r="N8"/>
  <c r="G8" s="1"/>
  <c r="J9" i="13" l="1"/>
  <c r="E12" i="11"/>
  <c r="J12" s="1"/>
  <c r="N11"/>
  <c r="G11" s="1"/>
  <c r="J12" i="19"/>
  <c r="E11" i="1"/>
  <c r="N10"/>
  <c r="G10" s="1"/>
  <c r="J9"/>
  <c r="J10" s="1"/>
  <c r="J11" s="1"/>
  <c r="J9" i="5"/>
  <c r="N9"/>
  <c r="G9" s="1"/>
  <c r="E10"/>
  <c r="N11" i="10"/>
  <c r="G11" s="1"/>
  <c r="J11"/>
  <c r="N9" i="1"/>
  <c r="G9" s="1"/>
  <c r="N10" i="4"/>
  <c r="G10" s="1"/>
  <c r="J10"/>
  <c r="E11"/>
  <c r="G13" i="2"/>
  <c r="E14"/>
  <c r="E10" i="7"/>
  <c r="N9"/>
  <c r="G9" s="1"/>
  <c r="J9"/>
  <c r="N10" i="12"/>
  <c r="G10" s="1"/>
  <c r="E11"/>
  <c r="J10"/>
  <c r="E13" i="11" l="1"/>
  <c r="N13" s="1"/>
  <c r="G13" s="1"/>
  <c r="N12"/>
  <c r="G12" s="1"/>
  <c r="E12" i="1"/>
  <c r="N11"/>
  <c r="G11" s="1"/>
  <c r="N10" i="5"/>
  <c r="G10" s="1"/>
  <c r="J10"/>
  <c r="N11" i="4"/>
  <c r="G11" s="1"/>
  <c r="J11"/>
  <c r="E12"/>
  <c r="E15" i="2"/>
  <c r="N14"/>
  <c r="G14" s="1"/>
  <c r="J14"/>
  <c r="N10" i="7"/>
  <c r="G10" s="1"/>
  <c r="J10"/>
  <c r="E11"/>
  <c r="J11" i="12"/>
  <c r="N11"/>
  <c r="G11" s="1"/>
  <c r="J13" i="11" l="1"/>
  <c r="E13" i="1"/>
  <c r="N13" s="1"/>
  <c r="N12"/>
  <c r="G12" s="1"/>
  <c r="J12"/>
  <c r="J15" i="2"/>
  <c r="J12" i="4"/>
  <c r="E13"/>
  <c r="N12"/>
  <c r="G12" s="1"/>
  <c r="N15" i="2"/>
  <c r="G15" s="1"/>
  <c r="E12" i="7"/>
  <c r="N11"/>
  <c r="G11" s="1"/>
  <c r="J11"/>
  <c r="J13" i="1" l="1"/>
  <c r="E14"/>
  <c r="N14" s="1"/>
  <c r="G13"/>
  <c r="E14" i="4"/>
  <c r="N13"/>
  <c r="G13" s="1"/>
  <c r="J13"/>
  <c r="N12" i="7"/>
  <c r="G12" s="1"/>
  <c r="J12"/>
  <c r="E13"/>
  <c r="J14" i="1" l="1"/>
  <c r="N14" i="4"/>
  <c r="G14" s="1"/>
  <c r="J14"/>
  <c r="E15"/>
  <c r="E15" i="1"/>
  <c r="N15" s="1"/>
  <c r="G14"/>
  <c r="E14" i="7"/>
  <c r="N13"/>
  <c r="G13" s="1"/>
  <c r="J13"/>
  <c r="J15" i="4" l="1"/>
  <c r="N15"/>
  <c r="G15" s="1"/>
  <c r="J15" i="1"/>
  <c r="G15"/>
  <c r="N14" i="7"/>
  <c r="G14" s="1"/>
  <c r="J14"/>
  <c r="E15"/>
  <c r="E16" l="1"/>
  <c r="N15"/>
  <c r="G15" s="1"/>
  <c r="J15"/>
  <c r="N16" l="1"/>
  <c r="G16" s="1"/>
  <c r="J16"/>
</calcChain>
</file>

<file path=xl/sharedStrings.xml><?xml version="1.0" encoding="utf-8"?>
<sst xmlns="http://schemas.openxmlformats.org/spreadsheetml/2006/main" count="471" uniqueCount="140">
  <si>
    <t>Plaats</t>
  </si>
  <si>
    <t>Nr</t>
  </si>
  <si>
    <t>Km</t>
  </si>
  <si>
    <t>m</t>
  </si>
  <si>
    <t>%</t>
  </si>
  <si>
    <t>oponthoud</t>
  </si>
  <si>
    <t>uur</t>
  </si>
  <si>
    <t>Extra hm</t>
  </si>
  <si>
    <t>Tussenafstand</t>
  </si>
  <si>
    <t>Hoogteverschil</t>
  </si>
  <si>
    <t>Steigingspercentage</t>
  </si>
  <si>
    <t>Snelheid</t>
  </si>
  <si>
    <t>Hergroep</t>
  </si>
  <si>
    <t>D986</t>
  </si>
  <si>
    <t>D907bis</t>
  </si>
  <si>
    <t>N106</t>
  </si>
  <si>
    <t>D31</t>
  </si>
  <si>
    <t>D999</t>
  </si>
  <si>
    <t>D11</t>
  </si>
  <si>
    <t>D4n</t>
  </si>
  <si>
    <t>Treviso</t>
  </si>
  <si>
    <t>Venegazzu</t>
  </si>
  <si>
    <t>Il Montello</t>
  </si>
  <si>
    <t>Clano</t>
  </si>
  <si>
    <t>Tovena</t>
  </si>
  <si>
    <t>Passo di san boldo</t>
  </si>
  <si>
    <t>Gena</t>
  </si>
  <si>
    <t>Forcella Fanche</t>
  </si>
  <si>
    <t>Agordo</t>
  </si>
  <si>
    <t>Alleghe</t>
  </si>
  <si>
    <t>selva di Cadore</t>
  </si>
  <si>
    <t>Passo di Giau</t>
  </si>
  <si>
    <t>Cortina D'Ampezzo</t>
  </si>
  <si>
    <t>Passo Tre Croci</t>
  </si>
  <si>
    <t>Missurina</t>
  </si>
  <si>
    <t>solo scalata</t>
  </si>
  <si>
    <t>Tre cime di Lavaredo</t>
  </si>
  <si>
    <t>Passo di Falzarego</t>
  </si>
  <si>
    <t>Caprile</t>
  </si>
  <si>
    <t>La Villa</t>
  </si>
  <si>
    <t>Corvara</t>
  </si>
  <si>
    <t>Passo di Gardena</t>
  </si>
  <si>
    <t>Plan de Gralba</t>
  </si>
  <si>
    <t>Passo di Sella</t>
  </si>
  <si>
    <t>Plan de Schiavaneis</t>
  </si>
  <si>
    <t>Passo di Pordoi</t>
  </si>
  <si>
    <t>Arabba</t>
  </si>
  <si>
    <t>Passo Di Fedaia</t>
  </si>
  <si>
    <t>Vigo di Fassa</t>
  </si>
  <si>
    <t>Passo Costalunga</t>
  </si>
  <si>
    <t>Bolzano</t>
  </si>
  <si>
    <t>Merano</t>
  </si>
  <si>
    <t>Prato</t>
  </si>
  <si>
    <t>Passo Di Stelvio</t>
  </si>
  <si>
    <t>Bormio</t>
  </si>
  <si>
    <t>Mortirolo</t>
  </si>
  <si>
    <t>Incudine</t>
  </si>
  <si>
    <t>Ponte di Legno</t>
  </si>
  <si>
    <t>Passo Gavia</t>
  </si>
  <si>
    <t>Ponte Di Legno</t>
  </si>
  <si>
    <t>Forno Allione</t>
  </si>
  <si>
    <t>Passo Del Vivione</t>
  </si>
  <si>
    <t>Dezzo di Scalve</t>
  </si>
  <si>
    <t>Passo della Presolana</t>
  </si>
  <si>
    <t>Bergamo Airport</t>
  </si>
  <si>
    <t>HOTEL ADRIANA</t>
  </si>
  <si>
    <t>Corso Venezia 20</t>
  </si>
  <si>
    <t xml:space="preserve">32022 ALLEGHE </t>
  </si>
  <si>
    <t>Tel. : +39 0437 523355</t>
  </si>
  <si>
    <t>Fax. : +39 0437 523589</t>
  </si>
  <si>
    <t>info@hoteladriana.com</t>
  </si>
  <si>
    <t>www.hoteladriana.com</t>
  </si>
  <si>
    <t>Dag 1       Zondag       21 juni</t>
  </si>
  <si>
    <t>Dag 2      Maandag      22 juni</t>
  </si>
  <si>
    <t>Passo di Fedaia</t>
  </si>
  <si>
    <t>Canazei</t>
  </si>
  <si>
    <t>Passo Pordoi</t>
  </si>
  <si>
    <t>Dag 3      Dinsdag      23 juni</t>
  </si>
  <si>
    <t>Dont</t>
  </si>
  <si>
    <t>Forcella Staulanza</t>
  </si>
  <si>
    <t>Dag 4      Woensdag      24 juni</t>
  </si>
  <si>
    <t>Hotel Flora Merano</t>
  </si>
  <si>
    <t>info@merano-flora.it</t>
  </si>
  <si>
    <t>www.merano-flora.it</t>
  </si>
  <si>
    <t>Tel. +39 0473 448 335</t>
  </si>
  <si>
    <t>April-Straße 2</t>
  </si>
  <si>
    <t>39012 Meran (BZ), Italien</t>
  </si>
  <si>
    <t>Cencenighe</t>
  </si>
  <si>
    <t>Passo San Pellegrino</t>
  </si>
  <si>
    <t>Soraga</t>
  </si>
  <si>
    <t>Passo Di Costalunga</t>
  </si>
  <si>
    <t>Dag 5     donderdag      25 juni</t>
  </si>
  <si>
    <t>Lago Iseo</t>
  </si>
  <si>
    <t>Solto Collina</t>
  </si>
  <si>
    <t>Trescore</t>
  </si>
  <si>
    <t>Colle di Pasta</t>
  </si>
  <si>
    <t>Larice Bianco Hotel</t>
  </si>
  <si>
    <t>23032 Bormio (So)</t>
  </si>
  <si>
    <t>Via Funivie n° 10</t>
  </si>
  <si>
    <t>Tel. +39-0342-904693</t>
  </si>
  <si>
    <t>www.laricebianco.it</t>
  </si>
  <si>
    <t>info@laricebianco.it</t>
  </si>
  <si>
    <t>Trichiana</t>
  </si>
  <si>
    <t>Stop</t>
  </si>
  <si>
    <t>Lana</t>
  </si>
  <si>
    <t>Monte Leone</t>
  </si>
  <si>
    <t>Residence club</t>
  </si>
  <si>
    <t>Via Cida, 53</t>
  </si>
  <si>
    <t>TEL:+39 0364 903044</t>
  </si>
  <si>
    <t>info@residencepontedilegno.it</t>
  </si>
  <si>
    <t>www.residencepontedilegno.it</t>
  </si>
  <si>
    <t>25056 Ponte di Legno</t>
  </si>
  <si>
    <t>Passo del Tonale</t>
  </si>
  <si>
    <t>Bormo - Ponte Di Legno     64 Km       2018 hm      Senioren</t>
  </si>
  <si>
    <t xml:space="preserve">HOTEL NH Orio al Serio </t>
  </si>
  <si>
    <t>Via Portico , 75 ,</t>
  </si>
  <si>
    <t>24050 Orio al Serio</t>
  </si>
  <si>
    <t>Tel.: +39 035 4212011</t>
  </si>
  <si>
    <t>nhorioalserio@nh-hotels.com</t>
  </si>
  <si>
    <t>http://www.nh-hotels.nl/hotel/nh-orio-al-serio</t>
  </si>
  <si>
    <t>Nembro</t>
  </si>
  <si>
    <t>Collo dei Pasta</t>
  </si>
  <si>
    <t>Ponte Di Legno - Bergamo Airport    136 Km       2033 hm      Junioren</t>
  </si>
  <si>
    <t>Mazzo</t>
  </si>
  <si>
    <t>Treviso - Alleghe      137km       1999hm        Junioren</t>
  </si>
  <si>
    <t>Treviso - Alleghe      137km      1999hm      Senioren</t>
  </si>
  <si>
    <t>Alleghe - Alleghe      133 Km       3448 hm      Junioren</t>
  </si>
  <si>
    <t>Alleghe - Alleghe      112 Km       2654 hm      Junioren</t>
  </si>
  <si>
    <t>Alleghe - Merano      132 Km       1824 hm      Junioren</t>
  </si>
  <si>
    <t>Merano - Bormio      98 Km       2478 hm      Senioren</t>
  </si>
  <si>
    <t>Merano - Bormio      98 Km       2478 hm      Junioren</t>
  </si>
  <si>
    <t>Bormio - Ponte Di Legno    105 Km       3020 hm      Junioren</t>
  </si>
  <si>
    <t>Alleghe - Alleghe      79Km       1869 hm      Senioren</t>
  </si>
  <si>
    <t>Alleghe - Alleghe      71 Km       1850 hm      Senioren</t>
  </si>
  <si>
    <t>Passo Duran</t>
  </si>
  <si>
    <t>Alleghe - Merano      123 Km       2025 hm      Senioren</t>
  </si>
  <si>
    <t>Ponte Di Legno - Bergamo Airport    129 Km       404 hm      Senioren</t>
  </si>
  <si>
    <t>Dag 6    vrijdag      26 juni</t>
  </si>
  <si>
    <t>Dag 7    zaterdag      27 juni</t>
  </si>
  <si>
    <t>Dag 7    zaterdagdag      27 juni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</si>
</sst>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m&quot;"/>
    <numFmt numFmtId="166" formatCode="h:mm;@"/>
  </numFmts>
  <fonts count="13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8">
    <xf numFmtId="0" fontId="0" fillId="0" borderId="0" xfId="0"/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" fontId="7" fillId="0" borderId="0" xfId="0" applyNumberFormat="1" applyFont="1" applyFill="1" applyBorder="1" applyAlignment="1">
      <alignment horizontal="left"/>
    </xf>
    <xf numFmtId="0" fontId="7" fillId="0" borderId="0" xfId="0" applyFont="1" applyFill="1"/>
    <xf numFmtId="1" fontId="7" fillId="0" borderId="0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20" fontId="7" fillId="0" borderId="1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6" fillId="0" borderId="45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3" fontId="7" fillId="0" borderId="13" xfId="0" applyNumberFormat="1" applyFont="1" applyFill="1" applyBorder="1" applyAlignment="1">
      <alignment wrapText="1"/>
    </xf>
    <xf numFmtId="164" fontId="7" fillId="0" borderId="13" xfId="0" applyNumberFormat="1" applyFont="1" applyFill="1" applyBorder="1" applyAlignment="1">
      <alignment wrapText="1"/>
    </xf>
    <xf numFmtId="20" fontId="7" fillId="0" borderId="13" xfId="0" applyNumberFormat="1" applyFont="1" applyFill="1" applyBorder="1" applyAlignment="1">
      <alignment wrapText="1"/>
    </xf>
    <xf numFmtId="20" fontId="7" fillId="0" borderId="14" xfId="0" applyNumberFormat="1" applyFont="1" applyFill="1" applyBorder="1" applyAlignment="1">
      <alignment wrapText="1"/>
    </xf>
    <xf numFmtId="1" fontId="7" fillId="0" borderId="0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1" xfId="0" applyFont="1" applyFill="1" applyBorder="1"/>
    <xf numFmtId="0" fontId="7" fillId="0" borderId="43" xfId="0" applyFont="1" applyFill="1" applyBorder="1" applyAlignment="1"/>
    <xf numFmtId="0" fontId="7" fillId="0" borderId="16" xfId="0" applyFont="1" applyFill="1" applyBorder="1"/>
    <xf numFmtId="0" fontId="7" fillId="0" borderId="17" xfId="0" applyFont="1" applyFill="1" applyBorder="1"/>
    <xf numFmtId="3" fontId="7" fillId="0" borderId="16" xfId="0" applyNumberFormat="1" applyFont="1" applyFill="1" applyBorder="1"/>
    <xf numFmtId="164" fontId="7" fillId="0" borderId="17" xfId="0" applyNumberFormat="1" applyFont="1" applyFill="1" applyBorder="1"/>
    <xf numFmtId="20" fontId="7" fillId="0" borderId="16" xfId="0" applyNumberFormat="1" applyFont="1" applyFill="1" applyBorder="1"/>
    <xf numFmtId="20" fontId="7" fillId="0" borderId="18" xfId="0" applyNumberFormat="1" applyFont="1" applyFill="1" applyBorder="1"/>
    <xf numFmtId="1" fontId="7" fillId="0" borderId="0" xfId="0" applyNumberFormat="1" applyFont="1" applyFill="1" applyBorder="1"/>
    <xf numFmtId="164" fontId="7" fillId="0" borderId="0" xfId="0" applyNumberFormat="1" applyFont="1" applyFill="1"/>
    <xf numFmtId="0" fontId="7" fillId="0" borderId="46" xfId="0" applyFont="1" applyFill="1" applyBorder="1" applyAlignment="1"/>
    <xf numFmtId="0" fontId="7" fillId="0" borderId="20" xfId="0" applyFont="1" applyFill="1" applyBorder="1"/>
    <xf numFmtId="3" fontId="7" fillId="0" borderId="20" xfId="0" applyNumberFormat="1" applyFont="1" applyFill="1" applyBorder="1"/>
    <xf numFmtId="164" fontId="7" fillId="0" borderId="20" xfId="0" applyNumberFormat="1" applyFont="1" applyFill="1" applyBorder="1"/>
    <xf numFmtId="20" fontId="7" fillId="0" borderId="20" xfId="0" applyNumberFormat="1" applyFont="1" applyFill="1" applyBorder="1"/>
    <xf numFmtId="20" fontId="7" fillId="0" borderId="29" xfId="0" applyNumberFormat="1" applyFont="1" applyFill="1" applyBorder="1"/>
    <xf numFmtId="0" fontId="2" fillId="0" borderId="21" xfId="0" applyFont="1" applyFill="1" applyBorder="1" applyAlignment="1">
      <alignment horizontal="center"/>
    </xf>
    <xf numFmtId="0" fontId="6" fillId="0" borderId="12" xfId="0" applyFont="1" applyFill="1" applyBorder="1" applyAlignment="1"/>
    <xf numFmtId="1" fontId="2" fillId="0" borderId="0" xfId="0" applyNumberFormat="1" applyFont="1" applyFill="1" applyBorder="1"/>
    <xf numFmtId="0" fontId="6" fillId="0" borderId="19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6" fillId="0" borderId="25" xfId="0" applyFont="1" applyFill="1" applyBorder="1" applyAlignment="1"/>
    <xf numFmtId="0" fontId="4" fillId="0" borderId="0" xfId="0" applyFont="1" applyFill="1"/>
    <xf numFmtId="0" fontId="7" fillId="0" borderId="16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left"/>
    </xf>
    <xf numFmtId="0" fontId="6" fillId="0" borderId="41" xfId="0" applyFont="1" applyFill="1" applyBorder="1" applyAlignment="1">
      <alignment horizontal="left"/>
    </xf>
    <xf numFmtId="0" fontId="0" fillId="0" borderId="40" xfId="0" applyFill="1" applyBorder="1"/>
    <xf numFmtId="0" fontId="6" fillId="0" borderId="42" xfId="0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/>
    <xf numFmtId="0" fontId="7" fillId="0" borderId="39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20" fontId="7" fillId="0" borderId="2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5" xfId="0" applyFill="1" applyBorder="1"/>
    <xf numFmtId="0" fontId="7" fillId="0" borderId="13" xfId="0" applyFont="1" applyFill="1" applyBorder="1"/>
    <xf numFmtId="165" fontId="0" fillId="0" borderId="13" xfId="0" applyNumberFormat="1" applyFill="1" applyBorder="1"/>
    <xf numFmtId="164" fontId="7" fillId="0" borderId="13" xfId="0" applyNumberFormat="1" applyFont="1" applyFill="1" applyBorder="1"/>
    <xf numFmtId="3" fontId="7" fillId="0" borderId="13" xfId="0" applyNumberFormat="1" applyFont="1" applyFill="1" applyBorder="1"/>
    <xf numFmtId="20" fontId="7" fillId="0" borderId="13" xfId="0" applyNumberFormat="1" applyFont="1" applyFill="1" applyBorder="1"/>
    <xf numFmtId="20" fontId="7" fillId="0" borderId="14" xfId="0" applyNumberFormat="1" applyFont="1" applyFill="1" applyBorder="1"/>
    <xf numFmtId="0" fontId="0" fillId="0" borderId="41" xfId="0" applyFill="1" applyBorder="1"/>
    <xf numFmtId="165" fontId="0" fillId="0" borderId="17" xfId="0" applyNumberFormat="1" applyFill="1" applyBorder="1"/>
    <xf numFmtId="3" fontId="7" fillId="0" borderId="17" xfId="0" applyNumberFormat="1" applyFont="1" applyFill="1" applyBorder="1"/>
    <xf numFmtId="20" fontId="7" fillId="0" borderId="17" xfId="0" applyNumberFormat="1" applyFont="1" applyFill="1" applyBorder="1"/>
    <xf numFmtId="0" fontId="9" fillId="0" borderId="41" xfId="0" applyFont="1" applyFill="1" applyBorder="1"/>
    <xf numFmtId="165" fontId="9" fillId="0" borderId="17" xfId="0" applyNumberFormat="1" applyFont="1" applyFill="1" applyBorder="1"/>
    <xf numFmtId="0" fontId="0" fillId="0" borderId="42" xfId="0" applyFill="1" applyBorder="1"/>
    <xf numFmtId="0" fontId="7" fillId="0" borderId="26" xfId="0" applyFont="1" applyFill="1" applyBorder="1"/>
    <xf numFmtId="165" fontId="0" fillId="0" borderId="26" xfId="0" applyNumberFormat="1" applyFill="1" applyBorder="1"/>
    <xf numFmtId="164" fontId="7" fillId="0" borderId="26" xfId="0" applyNumberFormat="1" applyFont="1" applyFill="1" applyBorder="1"/>
    <xf numFmtId="3" fontId="7" fillId="0" borderId="26" xfId="0" applyNumberFormat="1" applyFont="1" applyFill="1" applyBorder="1"/>
    <xf numFmtId="20" fontId="7" fillId="0" borderId="26" xfId="0" applyNumberFormat="1" applyFont="1" applyFill="1" applyBorder="1"/>
    <xf numFmtId="20" fontId="7" fillId="0" borderId="27" xfId="0" applyNumberFormat="1" applyFont="1" applyFill="1" applyBorder="1"/>
    <xf numFmtId="0" fontId="5" fillId="0" borderId="11" xfId="0" applyFont="1" applyFill="1" applyBorder="1" applyAlignment="1">
      <alignment horizontal="center"/>
    </xf>
    <xf numFmtId="1" fontId="5" fillId="0" borderId="0" xfId="0" applyNumberFormat="1" applyFont="1" applyFill="1" applyBorder="1"/>
    <xf numFmtId="0" fontId="5" fillId="0" borderId="4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43" xfId="0" applyFont="1" applyFill="1" applyBorder="1"/>
    <xf numFmtId="1" fontId="0" fillId="0" borderId="16" xfId="0" applyNumberFormat="1" applyFont="1" applyFill="1" applyBorder="1"/>
    <xf numFmtId="164" fontId="7" fillId="0" borderId="16" xfId="0" applyNumberFormat="1" applyFont="1" applyFill="1" applyBorder="1"/>
    <xf numFmtId="166" fontId="7" fillId="0" borderId="28" xfId="0" applyNumberFormat="1" applyFont="1" applyFill="1" applyBorder="1"/>
    <xf numFmtId="0" fontId="0" fillId="0" borderId="41" xfId="0" applyFont="1" applyFill="1" applyBorder="1"/>
    <xf numFmtId="1" fontId="0" fillId="0" borderId="17" xfId="0" applyNumberFormat="1" applyFont="1" applyFill="1" applyBorder="1"/>
    <xf numFmtId="166" fontId="7" fillId="0" borderId="18" xfId="0" applyNumberFormat="1" applyFont="1" applyFill="1" applyBorder="1"/>
    <xf numFmtId="0" fontId="7" fillId="0" borderId="11" xfId="0" applyFont="1" applyFill="1" applyBorder="1" applyAlignment="1">
      <alignment textRotation="255"/>
    </xf>
    <xf numFmtId="0" fontId="7" fillId="0" borderId="11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8" fillId="0" borderId="0" xfId="0" applyFont="1" applyFill="1"/>
    <xf numFmtId="0" fontId="7" fillId="0" borderId="22" xfId="0" applyFont="1" applyFill="1" applyBorder="1" applyAlignment="1">
      <alignment vertical="center"/>
    </xf>
    <xf numFmtId="0" fontId="7" fillId="0" borderId="21" xfId="0" applyFont="1" applyFill="1" applyBorder="1"/>
    <xf numFmtId="0" fontId="0" fillId="0" borderId="12" xfId="0" applyFill="1" applyBorder="1"/>
    <xf numFmtId="0" fontId="0" fillId="0" borderId="19" xfId="0" applyFill="1" applyBorder="1"/>
    <xf numFmtId="0" fontId="9" fillId="0" borderId="19" xfId="0" applyFont="1" applyFill="1" applyBorder="1"/>
    <xf numFmtId="0" fontId="0" fillId="0" borderId="25" xfId="0" applyFill="1" applyBorder="1"/>
    <xf numFmtId="0" fontId="7" fillId="0" borderId="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20" fontId="7" fillId="0" borderId="3" xfId="0" applyNumberFormat="1" applyFont="1" applyFill="1" applyBorder="1" applyAlignment="1">
      <alignment horizontal="center" vertical="center"/>
    </xf>
    <xf numFmtId="0" fontId="0" fillId="0" borderId="43" xfId="0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9" fillId="0" borderId="17" xfId="0" applyNumberFormat="1" applyFont="1" applyFill="1" applyBorder="1"/>
    <xf numFmtId="0" fontId="7" fillId="0" borderId="40" xfId="0" applyFont="1" applyFill="1" applyBorder="1" applyAlignment="1">
      <alignment textRotation="255"/>
    </xf>
    <xf numFmtId="0" fontId="0" fillId="0" borderId="46" xfId="0" applyFill="1" applyBorder="1"/>
    <xf numFmtId="1" fontId="0" fillId="0" borderId="20" xfId="0" applyNumberFormat="1" applyFill="1" applyBorder="1"/>
    <xf numFmtId="20" fontId="7" fillId="0" borderId="28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17" xfId="0" applyFont="1" applyFill="1" applyBorder="1"/>
    <xf numFmtId="165" fontId="8" fillId="0" borderId="17" xfId="0" applyNumberFormat="1" applyFont="1" applyFill="1" applyBorder="1"/>
    <xf numFmtId="0" fontId="0" fillId="0" borderId="17" xfId="0" applyFill="1" applyBorder="1"/>
    <xf numFmtId="0" fontId="11" fillId="0" borderId="17" xfId="0" applyFont="1" applyFill="1" applyBorder="1"/>
    <xf numFmtId="165" fontId="11" fillId="0" borderId="17" xfId="0" applyNumberFormat="1" applyFont="1" applyFill="1" applyBorder="1"/>
    <xf numFmtId="165" fontId="0" fillId="0" borderId="20" xfId="0" applyNumberFormat="1" applyFill="1" applyBorder="1"/>
    <xf numFmtId="0" fontId="9" fillId="0" borderId="17" xfId="0" applyFont="1" applyFill="1" applyBorder="1"/>
    <xf numFmtId="165" fontId="9" fillId="0" borderId="16" xfId="0" applyNumberFormat="1" applyFont="1" applyFill="1" applyBorder="1"/>
    <xf numFmtId="0" fontId="0" fillId="0" borderId="20" xfId="0" applyFill="1" applyBorder="1"/>
    <xf numFmtId="0" fontId="7" fillId="0" borderId="1" xfId="0" applyFont="1" applyFill="1" applyBorder="1" applyAlignment="1">
      <alignment wrapText="1"/>
    </xf>
    <xf numFmtId="0" fontId="0" fillId="0" borderId="13" xfId="0" applyFill="1" applyBorder="1"/>
    <xf numFmtId="0" fontId="7" fillId="0" borderId="21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164" fontId="7" fillId="0" borderId="17" xfId="0" applyNumberFormat="1" applyFont="1" applyFill="1" applyBorder="1" applyAlignment="1">
      <alignment wrapText="1"/>
    </xf>
    <xf numFmtId="3" fontId="7" fillId="0" borderId="17" xfId="0" applyNumberFormat="1" applyFont="1" applyFill="1" applyBorder="1" applyAlignment="1">
      <alignment wrapText="1"/>
    </xf>
    <xf numFmtId="20" fontId="7" fillId="0" borderId="17" xfId="0" applyNumberFormat="1" applyFont="1" applyFill="1" applyBorder="1" applyAlignment="1">
      <alignment wrapText="1"/>
    </xf>
    <xf numFmtId="20" fontId="7" fillId="0" borderId="18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164" fontId="7" fillId="0" borderId="0" xfId="0" applyNumberFormat="1" applyFont="1" applyFill="1" applyAlignment="1">
      <alignment wrapText="1"/>
    </xf>
    <xf numFmtId="0" fontId="0" fillId="0" borderId="19" xfId="0" applyFont="1" applyFill="1" applyBorder="1"/>
    <xf numFmtId="165" fontId="0" fillId="0" borderId="17" xfId="0" applyNumberFormat="1" applyFont="1" applyFill="1" applyBorder="1"/>
    <xf numFmtId="0" fontId="7" fillId="0" borderId="4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164" fontId="7" fillId="0" borderId="26" xfId="0" applyNumberFormat="1" applyFont="1" applyFill="1" applyBorder="1" applyAlignment="1">
      <alignment wrapText="1"/>
    </xf>
    <xf numFmtId="3" fontId="7" fillId="0" borderId="26" xfId="0" applyNumberFormat="1" applyFont="1" applyFill="1" applyBorder="1" applyAlignment="1">
      <alignment wrapText="1"/>
    </xf>
    <xf numFmtId="20" fontId="7" fillId="0" borderId="26" xfId="0" applyNumberFormat="1" applyFont="1" applyFill="1" applyBorder="1" applyAlignment="1">
      <alignment wrapText="1"/>
    </xf>
    <xf numFmtId="20" fontId="7" fillId="0" borderId="27" xfId="0" applyNumberFormat="1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6" fillId="0" borderId="15" xfId="0" applyFont="1" applyFill="1" applyBorder="1"/>
    <xf numFmtId="0" fontId="6" fillId="0" borderId="19" xfId="0" applyFont="1" applyFill="1" applyBorder="1"/>
    <xf numFmtId="0" fontId="7" fillId="0" borderId="40" xfId="0" applyFont="1" applyFill="1" applyBorder="1" applyAlignment="1">
      <alignment wrapText="1"/>
    </xf>
    <xf numFmtId="0" fontId="6" fillId="0" borderId="25" xfId="0" applyFont="1" applyFill="1" applyBorder="1"/>
    <xf numFmtId="0" fontId="8" fillId="0" borderId="0" xfId="0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7" fillId="0" borderId="0" xfId="0" applyFont="1" applyFill="1" applyBorder="1"/>
    <xf numFmtId="0" fontId="8" fillId="0" borderId="12" xfId="0" applyFont="1" applyFill="1" applyBorder="1"/>
    <xf numFmtId="165" fontId="8" fillId="0" borderId="13" xfId="0" applyNumberFormat="1" applyFont="1" applyFill="1" applyBorder="1"/>
    <xf numFmtId="0" fontId="11" fillId="0" borderId="19" xfId="0" applyFont="1" applyFill="1" applyBorder="1"/>
    <xf numFmtId="0" fontId="8" fillId="0" borderId="19" xfId="0" applyFont="1" applyFill="1" applyBorder="1"/>
    <xf numFmtId="0" fontId="8" fillId="0" borderId="25" xfId="0" applyFont="1" applyFill="1" applyBorder="1"/>
    <xf numFmtId="0" fontId="8" fillId="0" borderId="26" xfId="0" applyFont="1" applyFill="1" applyBorder="1"/>
    <xf numFmtId="0" fontId="8" fillId="0" borderId="0" xfId="0" applyFont="1" applyFill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center" vertical="center" wrapText="1"/>
    </xf>
    <xf numFmtId="20" fontId="7" fillId="0" borderId="24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49" xfId="0" applyFont="1" applyFill="1" applyBorder="1"/>
    <xf numFmtId="3" fontId="7" fillId="0" borderId="49" xfId="0" applyNumberFormat="1" applyFont="1" applyFill="1" applyBorder="1"/>
    <xf numFmtId="164" fontId="7" fillId="0" borderId="49" xfId="0" applyNumberFormat="1" applyFont="1" applyFill="1" applyBorder="1"/>
    <xf numFmtId="20" fontId="7" fillId="0" borderId="49" xfId="0" applyNumberFormat="1" applyFont="1" applyFill="1" applyBorder="1"/>
    <xf numFmtId="20" fontId="7" fillId="0" borderId="50" xfId="0" applyNumberFormat="1" applyFont="1" applyFill="1" applyBorder="1"/>
    <xf numFmtId="0" fontId="6" fillId="0" borderId="12" xfId="0" applyFont="1" applyFill="1" applyBorder="1" applyAlignment="1">
      <alignment wrapText="1"/>
    </xf>
    <xf numFmtId="0" fontId="7" fillId="0" borderId="15" xfId="0" applyFont="1" applyFill="1" applyBorder="1" applyAlignment="1"/>
    <xf numFmtId="0" fontId="7" fillId="0" borderId="51" xfId="0" applyFont="1" applyFill="1" applyBorder="1" applyAlignment="1"/>
    <xf numFmtId="0" fontId="7" fillId="0" borderId="8" xfId="0" applyFont="1" applyFill="1" applyBorder="1" applyAlignment="1"/>
    <xf numFmtId="0" fontId="7" fillId="0" borderId="9" xfId="0" applyFont="1" applyFill="1" applyBorder="1"/>
    <xf numFmtId="3" fontId="7" fillId="0" borderId="9" xfId="0" applyNumberFormat="1" applyFont="1" applyFill="1" applyBorder="1"/>
    <xf numFmtId="164" fontId="7" fillId="0" borderId="9" xfId="0" applyNumberFormat="1" applyFont="1" applyFill="1" applyBorder="1"/>
    <xf numFmtId="20" fontId="7" fillId="0" borderId="9" xfId="0" applyNumberFormat="1" applyFont="1" applyFill="1" applyBorder="1"/>
    <xf numFmtId="20" fontId="7" fillId="0" borderId="10" xfId="0" applyNumberFormat="1" applyFont="1" applyFill="1" applyBorder="1"/>
    <xf numFmtId="0" fontId="0" fillId="0" borderId="48" xfId="0" applyFill="1" applyBorder="1"/>
    <xf numFmtId="165" fontId="0" fillId="0" borderId="49" xfId="0" applyNumberFormat="1" applyFill="1" applyBorder="1"/>
    <xf numFmtId="0" fontId="0" fillId="0" borderId="8" xfId="0" applyFill="1" applyBorder="1"/>
    <xf numFmtId="165" fontId="0" fillId="0" borderId="9" xfId="0" applyNumberFormat="1" applyFill="1" applyBorder="1"/>
    <xf numFmtId="0" fontId="0" fillId="0" borderId="46" xfId="0" applyFont="1" applyFill="1" applyBorder="1"/>
    <xf numFmtId="1" fontId="0" fillId="0" borderId="20" xfId="0" applyNumberFormat="1" applyFont="1" applyFill="1" applyBorder="1"/>
    <xf numFmtId="166" fontId="7" fillId="0" borderId="29" xfId="0" applyNumberFormat="1" applyFont="1" applyFill="1" applyBorder="1"/>
    <xf numFmtId="0" fontId="0" fillId="0" borderId="8" xfId="0" applyFont="1" applyFill="1" applyBorder="1"/>
    <xf numFmtId="0" fontId="7" fillId="0" borderId="52" xfId="0" applyFont="1" applyFill="1" applyBorder="1"/>
    <xf numFmtId="0" fontId="7" fillId="0" borderId="53" xfId="0" applyFont="1" applyFill="1" applyBorder="1"/>
    <xf numFmtId="1" fontId="0" fillId="0" borderId="53" xfId="0" applyNumberFormat="1" applyFont="1" applyFill="1" applyBorder="1"/>
    <xf numFmtId="164" fontId="7" fillId="0" borderId="53" xfId="0" applyNumberFormat="1" applyFont="1" applyFill="1" applyBorder="1"/>
    <xf numFmtId="3" fontId="7" fillId="0" borderId="53" xfId="0" applyNumberFormat="1" applyFont="1" applyFill="1" applyBorder="1"/>
    <xf numFmtId="20" fontId="7" fillId="0" borderId="53" xfId="0" applyNumberFormat="1" applyFont="1" applyFill="1" applyBorder="1"/>
    <xf numFmtId="166" fontId="7" fillId="0" borderId="54" xfId="0" applyNumberFormat="1" applyFont="1" applyFill="1" applyBorder="1"/>
    <xf numFmtId="0" fontId="0" fillId="0" borderId="53" xfId="0" applyFill="1" applyBorder="1"/>
    <xf numFmtId="20" fontId="7" fillId="0" borderId="54" xfId="0" applyNumberFormat="1" applyFont="1" applyFill="1" applyBorder="1"/>
    <xf numFmtId="0" fontId="7" fillId="0" borderId="55" xfId="0" applyFont="1" applyFill="1" applyBorder="1" applyAlignment="1">
      <alignment textRotation="255"/>
    </xf>
    <xf numFmtId="0" fontId="0" fillId="0" borderId="44" xfId="0" applyFill="1" applyBorder="1"/>
    <xf numFmtId="0" fontId="0" fillId="0" borderId="9" xfId="0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7" fillId="0" borderId="9" xfId="0" applyFont="1" applyFill="1" applyBorder="1" applyAlignment="1">
      <alignment wrapText="1"/>
    </xf>
    <xf numFmtId="164" fontId="7" fillId="0" borderId="9" xfId="0" applyNumberFormat="1" applyFont="1" applyFill="1" applyBorder="1" applyAlignment="1">
      <alignment wrapText="1"/>
    </xf>
    <xf numFmtId="3" fontId="7" fillId="0" borderId="9" xfId="0" applyNumberFormat="1" applyFont="1" applyFill="1" applyBorder="1" applyAlignment="1">
      <alignment wrapText="1"/>
    </xf>
    <xf numFmtId="20" fontId="7" fillId="0" borderId="9" xfId="0" applyNumberFormat="1" applyFont="1" applyFill="1" applyBorder="1" applyAlignment="1">
      <alignment wrapText="1"/>
    </xf>
    <xf numFmtId="20" fontId="7" fillId="0" borderId="10" xfId="0" applyNumberFormat="1" applyFont="1" applyFill="1" applyBorder="1" applyAlignment="1">
      <alignment wrapText="1"/>
    </xf>
    <xf numFmtId="0" fontId="1" fillId="0" borderId="26" xfId="1" applyFill="1" applyBorder="1" applyAlignment="1" applyProtection="1">
      <alignment horizontal="left"/>
    </xf>
    <xf numFmtId="0" fontId="1" fillId="0" borderId="27" xfId="1" applyFill="1" applyBorder="1" applyAlignment="1" applyProtection="1">
      <alignment horizontal="left"/>
    </xf>
    <xf numFmtId="0" fontId="12" fillId="0" borderId="17" xfId="1" applyFont="1" applyFill="1" applyBorder="1" applyAlignment="1" applyProtection="1">
      <alignment horizontal="left"/>
    </xf>
    <xf numFmtId="0" fontId="12" fillId="0" borderId="18" xfId="1" applyFont="1" applyFill="1" applyBorder="1" applyAlignment="1" applyProtection="1">
      <alignment horizontal="left"/>
    </xf>
    <xf numFmtId="0" fontId="1" fillId="0" borderId="17" xfId="1" applyFill="1" applyBorder="1" applyAlignment="1" applyProtection="1">
      <alignment horizontal="left"/>
    </xf>
    <xf numFmtId="0" fontId="1" fillId="0" borderId="18" xfId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3" fontId="7" fillId="0" borderId="9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/>
    </xf>
    <xf numFmtId="3" fontId="7" fillId="0" borderId="23" xfId="0" applyNumberFormat="1" applyFont="1" applyFill="1" applyBorder="1" applyAlignment="1">
      <alignment horizontal="center" vertical="center"/>
    </xf>
    <xf numFmtId="0" fontId="12" fillId="0" borderId="33" xfId="1" applyFont="1" applyFill="1" applyBorder="1" applyAlignment="1" applyProtection="1">
      <alignment horizontal="left"/>
    </xf>
    <xf numFmtId="0" fontId="12" fillId="0" borderId="34" xfId="1" applyFont="1" applyFill="1" applyBorder="1" applyAlignment="1" applyProtection="1">
      <alignment horizontal="left"/>
    </xf>
    <xf numFmtId="0" fontId="12" fillId="0" borderId="35" xfId="1" applyFont="1" applyFill="1" applyBorder="1" applyAlignment="1" applyProtection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left"/>
    </xf>
    <xf numFmtId="0" fontId="1" fillId="0" borderId="17" xfId="1" applyFill="1" applyBorder="1" applyAlignment="1" applyProtection="1">
      <alignment horizontal="left" wrapText="1"/>
    </xf>
    <xf numFmtId="0" fontId="1" fillId="0" borderId="18" xfId="1" applyFill="1" applyBorder="1" applyAlignment="1" applyProtection="1">
      <alignment horizontal="left" wrapText="1"/>
    </xf>
    <xf numFmtId="0" fontId="7" fillId="0" borderId="15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0" fontId="1" fillId="0" borderId="33" xfId="1" applyFill="1" applyBorder="1" applyAlignment="1" applyProtection="1">
      <alignment horizontal="left"/>
    </xf>
    <xf numFmtId="0" fontId="1" fillId="0" borderId="36" xfId="1" applyFill="1" applyBorder="1" applyAlignment="1" applyProtection="1">
      <alignment horizontal="left"/>
    </xf>
    <xf numFmtId="0" fontId="12" fillId="0" borderId="37" xfId="1" applyFont="1" applyFill="1" applyBorder="1" applyAlignment="1" applyProtection="1">
      <alignment horizontal="left"/>
    </xf>
    <xf numFmtId="0" fontId="12" fillId="0" borderId="38" xfId="1" applyFont="1" applyFill="1" applyBorder="1" applyAlignment="1" applyProtection="1">
      <alignment horizontal="left"/>
    </xf>
    <xf numFmtId="3" fontId="6" fillId="0" borderId="30" xfId="0" applyNumberFormat="1" applyFont="1" applyFill="1" applyBorder="1" applyAlignment="1">
      <alignment horizontal="left"/>
    </xf>
    <xf numFmtId="3" fontId="6" fillId="0" borderId="31" xfId="0" applyNumberFormat="1" applyFont="1" applyFill="1" applyBorder="1" applyAlignment="1">
      <alignment horizontal="left"/>
    </xf>
    <xf numFmtId="3" fontId="6" fillId="0" borderId="32" xfId="0" applyNumberFormat="1" applyFont="1" applyFill="1" applyBorder="1" applyAlignment="1">
      <alignment horizontal="left"/>
    </xf>
    <xf numFmtId="3" fontId="7" fillId="0" borderId="10" xfId="0" applyNumberFormat="1" applyFont="1" applyFill="1" applyBorder="1" applyAlignment="1">
      <alignment horizontal="center" vertical="center"/>
    </xf>
    <xf numFmtId="0" fontId="1" fillId="0" borderId="17" xfId="1" applyFill="1" applyBorder="1" applyAlignment="1" applyProtection="1">
      <alignment horizontal="center" wrapText="1"/>
    </xf>
    <xf numFmtId="0" fontId="1" fillId="0" borderId="18" xfId="1" applyFill="1" applyBorder="1" applyAlignment="1" applyProtection="1">
      <alignment horizontal="center" wrapText="1"/>
    </xf>
    <xf numFmtId="0" fontId="1" fillId="0" borderId="26" xfId="1" applyFill="1" applyBorder="1" applyAlignment="1" applyProtection="1">
      <alignment horizontal="center"/>
    </xf>
    <xf numFmtId="0" fontId="1" fillId="0" borderId="27" xfId="1" applyFill="1" applyBorder="1" applyAlignment="1" applyProtection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" fillId="0" borderId="13" xfId="1" applyFill="1" applyBorder="1" applyAlignment="1" applyProtection="1">
      <alignment horizontal="center"/>
    </xf>
    <xf numFmtId="0" fontId="1" fillId="0" borderId="14" xfId="1" applyFill="1" applyBorder="1" applyAlignment="1" applyProtection="1">
      <alignment horizontal="center"/>
    </xf>
    <xf numFmtId="0" fontId="6" fillId="0" borderId="19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1" fillId="0" borderId="16" xfId="1" applyFill="1" applyBorder="1" applyAlignment="1" applyProtection="1">
      <alignment horizontal="left"/>
    </xf>
    <xf numFmtId="0" fontId="1" fillId="0" borderId="28" xfId="1" applyFill="1" applyBorder="1" applyAlignment="1" applyProtection="1">
      <alignment horizontal="left"/>
    </xf>
    <xf numFmtId="0" fontId="10" fillId="0" borderId="26" xfId="1" applyFont="1" applyFill="1" applyBorder="1" applyAlignment="1" applyProtection="1">
      <alignment horizontal="left"/>
    </xf>
    <xf numFmtId="0" fontId="10" fillId="0" borderId="27" xfId="1" applyFont="1" applyFill="1" applyBorder="1" applyAlignment="1" applyProtection="1">
      <alignment horizontal="left"/>
    </xf>
    <xf numFmtId="0" fontId="6" fillId="0" borderId="28" xfId="0" applyFont="1" applyFill="1" applyBorder="1" applyAlignment="1">
      <alignment horizontal="left"/>
    </xf>
    <xf numFmtId="0" fontId="10" fillId="0" borderId="17" xfId="1" applyFont="1" applyFill="1" applyBorder="1" applyAlignment="1" applyProtection="1">
      <alignment horizontal="left"/>
    </xf>
    <xf numFmtId="0" fontId="10" fillId="0" borderId="18" xfId="1" applyFont="1" applyFill="1" applyBorder="1" applyAlignment="1" applyProtection="1">
      <alignment horizontal="left"/>
    </xf>
    <xf numFmtId="3" fontId="7" fillId="0" borderId="47" xfId="0" applyNumberFormat="1" applyFont="1" applyFill="1" applyBorder="1" applyAlignment="1">
      <alignment horizontal="center" vertical="center" wrapText="1"/>
    </xf>
    <xf numFmtId="3" fontId="7" fillId="0" borderId="39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2182852143482079E-2"/>
          <c:y val="7.4548702245552642E-2"/>
          <c:w val="0.86225459317585362"/>
          <c:h val="0.832619568387284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Dag1Jun!$E$5:$E$15</c:f>
              <c:numCache>
                <c:formatCode>General</c:formatCode>
                <c:ptCount val="11"/>
                <c:pt idx="0">
                  <c:v>0</c:v>
                </c:pt>
                <c:pt idx="1">
                  <c:v>22.6</c:v>
                </c:pt>
                <c:pt idx="2">
                  <c:v>26.5</c:v>
                </c:pt>
                <c:pt idx="3">
                  <c:v>30</c:v>
                </c:pt>
                <c:pt idx="4">
                  <c:v>61</c:v>
                </c:pt>
                <c:pt idx="5">
                  <c:v>67</c:v>
                </c:pt>
                <c:pt idx="6">
                  <c:v>78</c:v>
                </c:pt>
                <c:pt idx="7">
                  <c:v>99.1</c:v>
                </c:pt>
                <c:pt idx="8">
                  <c:v>110</c:v>
                </c:pt>
                <c:pt idx="9">
                  <c:v>117</c:v>
                </c:pt>
                <c:pt idx="10">
                  <c:v>137</c:v>
                </c:pt>
              </c:numCache>
            </c:numRef>
          </c:xVal>
          <c:yVal>
            <c:numRef>
              <c:f>Dag1Jun!$F$5:$F$15</c:f>
              <c:numCache>
                <c:formatCode>#,##0</c:formatCode>
                <c:ptCount val="11"/>
                <c:pt idx="0">
                  <c:v>46</c:v>
                </c:pt>
                <c:pt idx="1">
                  <c:v>183</c:v>
                </c:pt>
                <c:pt idx="2">
                  <c:v>361</c:v>
                </c:pt>
                <c:pt idx="3">
                  <c:v>130</c:v>
                </c:pt>
                <c:pt idx="4">
                  <c:v>250</c:v>
                </c:pt>
                <c:pt idx="5">
                  <c:v>701</c:v>
                </c:pt>
                <c:pt idx="6">
                  <c:v>290</c:v>
                </c:pt>
                <c:pt idx="7">
                  <c:v>476</c:v>
                </c:pt>
                <c:pt idx="8">
                  <c:v>992</c:v>
                </c:pt>
                <c:pt idx="9">
                  <c:v>569</c:v>
                </c:pt>
                <c:pt idx="10">
                  <c:v>980</c:v>
                </c:pt>
              </c:numCache>
            </c:numRef>
          </c:yVal>
        </c:ser>
        <c:axId val="174953600"/>
        <c:axId val="174955136"/>
      </c:scatterChart>
      <c:valAx>
        <c:axId val="174953600"/>
        <c:scaling>
          <c:orientation val="minMax"/>
          <c:max val="137"/>
          <c:min val="0"/>
        </c:scaling>
        <c:axPos val="b"/>
        <c:numFmt formatCode="General" sourceLinked="1"/>
        <c:tickLblPos val="nextTo"/>
        <c:crossAx val="174955136"/>
        <c:crosses val="autoZero"/>
        <c:crossBetween val="midCat"/>
      </c:valAx>
      <c:valAx>
        <c:axId val="174955136"/>
        <c:scaling>
          <c:orientation val="minMax"/>
          <c:max val="1000"/>
        </c:scaling>
        <c:axPos val="l"/>
        <c:majorGridlines/>
        <c:numFmt formatCode="#,##0" sourceLinked="1"/>
        <c:tickLblPos val="nextTo"/>
        <c:crossAx val="174953600"/>
        <c:crosses val="autoZero"/>
        <c:crossBetween val="midCat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280183727034144E-2"/>
          <c:y val="7.4548702245552642E-2"/>
          <c:w val="0.84115048118985125"/>
          <c:h val="0.832619568387284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Dag5Sen!$E$5:$E$8</c:f>
              <c:numCache>
                <c:formatCode>General</c:formatCode>
                <c:ptCount val="4"/>
                <c:pt idx="0">
                  <c:v>0</c:v>
                </c:pt>
                <c:pt idx="1">
                  <c:v>52.4</c:v>
                </c:pt>
                <c:pt idx="2">
                  <c:v>76.7</c:v>
                </c:pt>
                <c:pt idx="3">
                  <c:v>98</c:v>
                </c:pt>
              </c:numCache>
            </c:numRef>
          </c:xVal>
          <c:yVal>
            <c:numRef>
              <c:f>Dag5Sen!$F$5:$F$8</c:f>
              <c:numCache>
                <c:formatCode>0</c:formatCode>
                <c:ptCount val="4"/>
                <c:pt idx="0">
                  <c:v>280</c:v>
                </c:pt>
                <c:pt idx="1">
                  <c:v>950</c:v>
                </c:pt>
                <c:pt idx="2">
                  <c:v>2758</c:v>
                </c:pt>
                <c:pt idx="3">
                  <c:v>1228</c:v>
                </c:pt>
              </c:numCache>
            </c:numRef>
          </c:yVal>
        </c:ser>
        <c:axId val="182499968"/>
        <c:axId val="182505856"/>
      </c:scatterChart>
      <c:valAx>
        <c:axId val="182499968"/>
        <c:scaling>
          <c:orientation val="minMax"/>
          <c:max val="98"/>
          <c:min val="0"/>
        </c:scaling>
        <c:axPos val="b"/>
        <c:numFmt formatCode="General" sourceLinked="1"/>
        <c:tickLblPos val="nextTo"/>
        <c:crossAx val="182505856"/>
        <c:crosses val="autoZero"/>
        <c:crossBetween val="midCat"/>
      </c:valAx>
      <c:valAx>
        <c:axId val="182505856"/>
        <c:scaling>
          <c:orientation val="minMax"/>
          <c:max val="2800"/>
          <c:min val="200"/>
        </c:scaling>
        <c:axPos val="l"/>
        <c:majorGridlines/>
        <c:numFmt formatCode="0" sourceLinked="1"/>
        <c:tickLblPos val="nextTo"/>
        <c:crossAx val="182499968"/>
        <c:crosses val="autoZero"/>
        <c:crossBetween val="midCat"/>
      </c:valAx>
    </c:plotArea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Dag6Jun!$E$5:$E$11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42.5</c:v>
                </c:pt>
                <c:pt idx="3">
                  <c:v>54</c:v>
                </c:pt>
                <c:pt idx="4">
                  <c:v>68.8</c:v>
                </c:pt>
                <c:pt idx="5">
                  <c:v>86.1</c:v>
                </c:pt>
                <c:pt idx="6">
                  <c:v>105.1</c:v>
                </c:pt>
              </c:numCache>
            </c:numRef>
          </c:xVal>
          <c:yVal>
            <c:numRef>
              <c:f>Dag6Jun!$F$5:$F$11</c:f>
              <c:numCache>
                <c:formatCode>0"m"</c:formatCode>
                <c:ptCount val="7"/>
                <c:pt idx="0">
                  <c:v>1228</c:v>
                </c:pt>
                <c:pt idx="1">
                  <c:v>555</c:v>
                </c:pt>
                <c:pt idx="2">
                  <c:v>1852</c:v>
                </c:pt>
                <c:pt idx="3">
                  <c:v>898</c:v>
                </c:pt>
                <c:pt idx="4">
                  <c:v>1258</c:v>
                </c:pt>
                <c:pt idx="5">
                  <c:v>2621</c:v>
                </c:pt>
                <c:pt idx="6" formatCode="General">
                  <c:v>1258</c:v>
                </c:pt>
              </c:numCache>
            </c:numRef>
          </c:yVal>
        </c:ser>
        <c:axId val="181068160"/>
        <c:axId val="181069696"/>
      </c:scatterChart>
      <c:valAx>
        <c:axId val="181068160"/>
        <c:scaling>
          <c:orientation val="minMax"/>
          <c:max val="105"/>
          <c:min val="0"/>
        </c:scaling>
        <c:axPos val="b"/>
        <c:numFmt formatCode="General" sourceLinked="1"/>
        <c:tickLblPos val="nextTo"/>
        <c:crossAx val="181069696"/>
        <c:crosses val="autoZero"/>
        <c:crossBetween val="midCat"/>
      </c:valAx>
      <c:valAx>
        <c:axId val="181069696"/>
        <c:scaling>
          <c:orientation val="minMax"/>
          <c:max val="2700"/>
          <c:min val="500"/>
        </c:scaling>
        <c:axPos val="l"/>
        <c:majorGridlines/>
        <c:numFmt formatCode="0&quot;m&quot;" sourceLinked="1"/>
        <c:tickLblPos val="nextTo"/>
        <c:crossAx val="181068160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Dag6Sen!$E$5:$E$9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44</c:v>
                </c:pt>
                <c:pt idx="3">
                  <c:v>54</c:v>
                </c:pt>
                <c:pt idx="4">
                  <c:v>64</c:v>
                </c:pt>
              </c:numCache>
            </c:numRef>
          </c:xVal>
          <c:yVal>
            <c:numRef>
              <c:f>Dag6Sen!$F$5:$F$9</c:f>
              <c:numCache>
                <c:formatCode>0"m"</c:formatCode>
                <c:ptCount val="5"/>
                <c:pt idx="0">
                  <c:v>1228</c:v>
                </c:pt>
                <c:pt idx="1">
                  <c:v>2621</c:v>
                </c:pt>
                <c:pt idx="2" formatCode="General">
                  <c:v>1258</c:v>
                </c:pt>
                <c:pt idx="3" formatCode="General">
                  <c:v>1883</c:v>
                </c:pt>
                <c:pt idx="4" formatCode="General">
                  <c:v>1258</c:v>
                </c:pt>
              </c:numCache>
            </c:numRef>
          </c:yVal>
        </c:ser>
        <c:axId val="182851840"/>
        <c:axId val="182861824"/>
      </c:scatterChart>
      <c:valAx>
        <c:axId val="182851840"/>
        <c:scaling>
          <c:orientation val="minMax"/>
          <c:max val="64"/>
          <c:min val="0"/>
        </c:scaling>
        <c:axPos val="b"/>
        <c:numFmt formatCode="General" sourceLinked="1"/>
        <c:tickLblPos val="nextTo"/>
        <c:crossAx val="182861824"/>
        <c:crosses val="autoZero"/>
        <c:crossBetween val="midCat"/>
      </c:valAx>
      <c:valAx>
        <c:axId val="182861824"/>
        <c:scaling>
          <c:orientation val="minMax"/>
          <c:max val="2700"/>
          <c:min val="1200"/>
        </c:scaling>
        <c:axPos val="l"/>
        <c:majorGridlines/>
        <c:numFmt formatCode="0&quot;m&quot;" sourceLinked="1"/>
        <c:tickLblPos val="nextTo"/>
        <c:crossAx val="182851840"/>
        <c:crosses val="autoZero"/>
        <c:crossBetween val="midCat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Dag7Jun!$E$5:$E$12</c:f>
              <c:numCache>
                <c:formatCode>General</c:formatCode>
                <c:ptCount val="8"/>
                <c:pt idx="0">
                  <c:v>0</c:v>
                </c:pt>
                <c:pt idx="1">
                  <c:v>31</c:v>
                </c:pt>
                <c:pt idx="2">
                  <c:v>51</c:v>
                </c:pt>
                <c:pt idx="3">
                  <c:v>72</c:v>
                </c:pt>
                <c:pt idx="4">
                  <c:v>79.900000000000006</c:v>
                </c:pt>
                <c:pt idx="5">
                  <c:v>115.9</c:v>
                </c:pt>
                <c:pt idx="6">
                  <c:v>122.9</c:v>
                </c:pt>
                <c:pt idx="7">
                  <c:v>135.9</c:v>
                </c:pt>
              </c:numCache>
            </c:numRef>
          </c:xVal>
          <c:yVal>
            <c:numRef>
              <c:f>Dag7Jun!$F$5:$F$12</c:f>
              <c:numCache>
                <c:formatCode>0"m"</c:formatCode>
                <c:ptCount val="8"/>
                <c:pt idx="0" formatCode="General">
                  <c:v>1258</c:v>
                </c:pt>
                <c:pt idx="1">
                  <c:v>500</c:v>
                </c:pt>
                <c:pt idx="2">
                  <c:v>1828</c:v>
                </c:pt>
                <c:pt idx="3">
                  <c:v>749</c:v>
                </c:pt>
                <c:pt idx="4">
                  <c:v>1297</c:v>
                </c:pt>
                <c:pt idx="5">
                  <c:v>250</c:v>
                </c:pt>
                <c:pt idx="6">
                  <c:v>407</c:v>
                </c:pt>
                <c:pt idx="7">
                  <c:v>240</c:v>
                </c:pt>
              </c:numCache>
            </c:numRef>
          </c:yVal>
        </c:ser>
        <c:axId val="182808960"/>
        <c:axId val="182810496"/>
      </c:scatterChart>
      <c:valAx>
        <c:axId val="182808960"/>
        <c:scaling>
          <c:orientation val="minMax"/>
          <c:max val="136"/>
          <c:min val="0"/>
        </c:scaling>
        <c:axPos val="b"/>
        <c:numFmt formatCode="General" sourceLinked="1"/>
        <c:tickLblPos val="nextTo"/>
        <c:crossAx val="182810496"/>
        <c:crosses val="autoZero"/>
        <c:crossBetween val="midCat"/>
      </c:valAx>
      <c:valAx>
        <c:axId val="182810496"/>
        <c:scaling>
          <c:orientation val="minMax"/>
          <c:max val="1900"/>
          <c:min val="200"/>
        </c:scaling>
        <c:axPos val="l"/>
        <c:majorGridlines/>
        <c:numFmt formatCode="General" sourceLinked="1"/>
        <c:tickLblPos val="nextTo"/>
        <c:crossAx val="182808960"/>
        <c:crosses val="autoZero"/>
        <c:crossBetween val="midCat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Dag7Sen!$E$5:$E$10</c:f>
              <c:numCache>
                <c:formatCode>General</c:formatCode>
                <c:ptCount val="6"/>
                <c:pt idx="0">
                  <c:v>0</c:v>
                </c:pt>
                <c:pt idx="1">
                  <c:v>82.6</c:v>
                </c:pt>
                <c:pt idx="2">
                  <c:v>85.8</c:v>
                </c:pt>
                <c:pt idx="3">
                  <c:v>108</c:v>
                </c:pt>
                <c:pt idx="4">
                  <c:v>112</c:v>
                </c:pt>
                <c:pt idx="5">
                  <c:v>129</c:v>
                </c:pt>
              </c:numCache>
            </c:numRef>
          </c:xVal>
          <c:yVal>
            <c:numRef>
              <c:f>Dag7Sen!$F$5:$F$10</c:f>
              <c:numCache>
                <c:formatCode>0"m"</c:formatCode>
                <c:ptCount val="6"/>
                <c:pt idx="0" formatCode="General">
                  <c:v>1258</c:v>
                </c:pt>
                <c:pt idx="1">
                  <c:v>188</c:v>
                </c:pt>
                <c:pt idx="2">
                  <c:v>450</c:v>
                </c:pt>
                <c:pt idx="3">
                  <c:v>265</c:v>
                </c:pt>
                <c:pt idx="4">
                  <c:v>407</c:v>
                </c:pt>
                <c:pt idx="5">
                  <c:v>240</c:v>
                </c:pt>
              </c:numCache>
            </c:numRef>
          </c:yVal>
        </c:ser>
        <c:axId val="182934144"/>
        <c:axId val="182956416"/>
      </c:scatterChart>
      <c:valAx>
        <c:axId val="182934144"/>
        <c:scaling>
          <c:orientation val="minMax"/>
          <c:max val="129"/>
          <c:min val="0"/>
        </c:scaling>
        <c:axPos val="b"/>
        <c:numFmt formatCode="General" sourceLinked="1"/>
        <c:tickLblPos val="nextTo"/>
        <c:crossAx val="182956416"/>
        <c:crosses val="autoZero"/>
        <c:crossBetween val="midCat"/>
      </c:valAx>
      <c:valAx>
        <c:axId val="182956416"/>
        <c:scaling>
          <c:orientation val="minMax"/>
          <c:max val="1400"/>
          <c:min val="200"/>
        </c:scaling>
        <c:axPos val="l"/>
        <c:majorGridlines/>
        <c:numFmt formatCode="General" sourceLinked="1"/>
        <c:tickLblPos val="nextTo"/>
        <c:crossAx val="182934144"/>
        <c:crosses val="autoZero"/>
        <c:crossBetween val="midCat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Dag1Sen!$E$5:$E$15</c:f>
              <c:numCache>
                <c:formatCode>General</c:formatCode>
                <c:ptCount val="11"/>
                <c:pt idx="0">
                  <c:v>0</c:v>
                </c:pt>
                <c:pt idx="1">
                  <c:v>22.6</c:v>
                </c:pt>
                <c:pt idx="2">
                  <c:v>26.5</c:v>
                </c:pt>
                <c:pt idx="3">
                  <c:v>30</c:v>
                </c:pt>
                <c:pt idx="4">
                  <c:v>61</c:v>
                </c:pt>
                <c:pt idx="5">
                  <c:v>67</c:v>
                </c:pt>
                <c:pt idx="6">
                  <c:v>78</c:v>
                </c:pt>
                <c:pt idx="7">
                  <c:v>99.1</c:v>
                </c:pt>
                <c:pt idx="8">
                  <c:v>110</c:v>
                </c:pt>
                <c:pt idx="9">
                  <c:v>117</c:v>
                </c:pt>
                <c:pt idx="10">
                  <c:v>137</c:v>
                </c:pt>
              </c:numCache>
            </c:numRef>
          </c:xVal>
          <c:yVal>
            <c:numRef>
              <c:f>Dag1Sen!$F$5:$F$15</c:f>
              <c:numCache>
                <c:formatCode>#,##0</c:formatCode>
                <c:ptCount val="11"/>
                <c:pt idx="0">
                  <c:v>46</c:v>
                </c:pt>
                <c:pt idx="1">
                  <c:v>183</c:v>
                </c:pt>
                <c:pt idx="2">
                  <c:v>361</c:v>
                </c:pt>
                <c:pt idx="3">
                  <c:v>130</c:v>
                </c:pt>
                <c:pt idx="4">
                  <c:v>250</c:v>
                </c:pt>
                <c:pt idx="5">
                  <c:v>701</c:v>
                </c:pt>
                <c:pt idx="6">
                  <c:v>290</c:v>
                </c:pt>
                <c:pt idx="7">
                  <c:v>476</c:v>
                </c:pt>
                <c:pt idx="8">
                  <c:v>992</c:v>
                </c:pt>
                <c:pt idx="9">
                  <c:v>569</c:v>
                </c:pt>
                <c:pt idx="10">
                  <c:v>980</c:v>
                </c:pt>
              </c:numCache>
            </c:numRef>
          </c:yVal>
        </c:ser>
        <c:axId val="177312128"/>
        <c:axId val="177313664"/>
      </c:scatterChart>
      <c:valAx>
        <c:axId val="177312128"/>
        <c:scaling>
          <c:orientation val="minMax"/>
          <c:max val="130"/>
          <c:min val="0"/>
        </c:scaling>
        <c:axPos val="b"/>
        <c:numFmt formatCode="General" sourceLinked="1"/>
        <c:tickLblPos val="nextTo"/>
        <c:crossAx val="177313664"/>
        <c:crosses val="autoZero"/>
        <c:crossBetween val="midCat"/>
      </c:valAx>
      <c:valAx>
        <c:axId val="177313664"/>
        <c:scaling>
          <c:orientation val="minMax"/>
          <c:max val="1000"/>
        </c:scaling>
        <c:axPos val="l"/>
        <c:majorGridlines/>
        <c:numFmt formatCode="#,##0" sourceLinked="1"/>
        <c:tickLblPos val="nextTo"/>
        <c:crossAx val="177312128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Dag2Jun!$E$5:$E$15</c:f>
              <c:numCache>
                <c:formatCode>General</c:formatCode>
                <c:ptCount val="11"/>
                <c:pt idx="0">
                  <c:v>0</c:v>
                </c:pt>
                <c:pt idx="1">
                  <c:v>10.9</c:v>
                </c:pt>
                <c:pt idx="2">
                  <c:v>21</c:v>
                </c:pt>
                <c:pt idx="3">
                  <c:v>37.200000000000003</c:v>
                </c:pt>
                <c:pt idx="4">
                  <c:v>45.300000000000004</c:v>
                </c:pt>
                <c:pt idx="5">
                  <c:v>49.400000000000006</c:v>
                </c:pt>
                <c:pt idx="6">
                  <c:v>54.300000000000004</c:v>
                </c:pt>
                <c:pt idx="7">
                  <c:v>58.400000000000006</c:v>
                </c:pt>
                <c:pt idx="8">
                  <c:v>88.800000000000011</c:v>
                </c:pt>
                <c:pt idx="9">
                  <c:v>103.00000000000001</c:v>
                </c:pt>
                <c:pt idx="10">
                  <c:v>133</c:v>
                </c:pt>
              </c:numCache>
            </c:numRef>
          </c:xVal>
          <c:yVal>
            <c:numRef>
              <c:f>Dag2Jun!$F$5:$F$15</c:f>
              <c:numCache>
                <c:formatCode>0"m"</c:formatCode>
                <c:ptCount val="11"/>
                <c:pt idx="0">
                  <c:v>980</c:v>
                </c:pt>
                <c:pt idx="1">
                  <c:v>1314</c:v>
                </c:pt>
                <c:pt idx="2">
                  <c:v>2236</c:v>
                </c:pt>
                <c:pt idx="3">
                  <c:v>1180</c:v>
                </c:pt>
                <c:pt idx="4">
                  <c:v>1805</c:v>
                </c:pt>
                <c:pt idx="5">
                  <c:v>1644</c:v>
                </c:pt>
                <c:pt idx="6">
                  <c:v>1844</c:v>
                </c:pt>
                <c:pt idx="7">
                  <c:v>2320</c:v>
                </c:pt>
                <c:pt idx="8">
                  <c:v>1212</c:v>
                </c:pt>
                <c:pt idx="9">
                  <c:v>2103</c:v>
                </c:pt>
                <c:pt idx="10">
                  <c:v>980</c:v>
                </c:pt>
              </c:numCache>
            </c:numRef>
          </c:yVal>
        </c:ser>
        <c:axId val="177363968"/>
        <c:axId val="177386240"/>
      </c:scatterChart>
      <c:valAx>
        <c:axId val="177363968"/>
        <c:scaling>
          <c:orientation val="minMax"/>
          <c:max val="133"/>
          <c:min val="0"/>
        </c:scaling>
        <c:axPos val="b"/>
        <c:numFmt formatCode="General" sourceLinked="1"/>
        <c:tickLblPos val="nextTo"/>
        <c:crossAx val="177386240"/>
        <c:crosses val="autoZero"/>
        <c:crossBetween val="midCat"/>
      </c:valAx>
      <c:valAx>
        <c:axId val="177386240"/>
        <c:scaling>
          <c:orientation val="minMax"/>
          <c:max val="2400"/>
          <c:min val="900"/>
        </c:scaling>
        <c:axPos val="l"/>
        <c:majorGridlines/>
        <c:numFmt formatCode="0&quot;m&quot;" sourceLinked="1"/>
        <c:tickLblPos val="nextTo"/>
        <c:crossAx val="177363968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Dag2Sen!$E$5:$E$10</c:f>
              <c:numCache>
                <c:formatCode>General</c:formatCode>
                <c:ptCount val="6"/>
                <c:pt idx="0">
                  <c:v>0</c:v>
                </c:pt>
                <c:pt idx="1">
                  <c:v>33.6</c:v>
                </c:pt>
                <c:pt idx="2">
                  <c:v>45.2</c:v>
                </c:pt>
                <c:pt idx="3">
                  <c:v>58.2</c:v>
                </c:pt>
                <c:pt idx="4">
                  <c:v>71.100000000000009</c:v>
                </c:pt>
                <c:pt idx="5">
                  <c:v>79.000000000000014</c:v>
                </c:pt>
              </c:numCache>
            </c:numRef>
          </c:xVal>
          <c:yVal>
            <c:numRef>
              <c:f>Dag2Sen!$F$5:$F$10</c:f>
              <c:numCache>
                <c:formatCode>0"m"</c:formatCode>
                <c:ptCount val="6"/>
                <c:pt idx="0">
                  <c:v>980</c:v>
                </c:pt>
                <c:pt idx="1">
                  <c:v>2239</c:v>
                </c:pt>
                <c:pt idx="2">
                  <c:v>1453</c:v>
                </c:pt>
                <c:pt idx="3">
                  <c:v>2063</c:v>
                </c:pt>
                <c:pt idx="4">
                  <c:v>1060</c:v>
                </c:pt>
                <c:pt idx="5">
                  <c:v>980</c:v>
                </c:pt>
              </c:numCache>
            </c:numRef>
          </c:yVal>
        </c:ser>
        <c:axId val="177489792"/>
        <c:axId val="177491328"/>
      </c:scatterChart>
      <c:valAx>
        <c:axId val="177489792"/>
        <c:scaling>
          <c:orientation val="minMax"/>
          <c:max val="80"/>
          <c:min val="0"/>
        </c:scaling>
        <c:axPos val="b"/>
        <c:numFmt formatCode="General" sourceLinked="1"/>
        <c:tickLblPos val="nextTo"/>
        <c:crossAx val="177491328"/>
        <c:crosses val="autoZero"/>
        <c:crossBetween val="midCat"/>
      </c:valAx>
      <c:valAx>
        <c:axId val="177491328"/>
        <c:scaling>
          <c:orientation val="minMax"/>
          <c:min val="900"/>
        </c:scaling>
        <c:axPos val="l"/>
        <c:majorGridlines/>
        <c:numFmt formatCode="0&quot;m&quot;" sourceLinked="1"/>
        <c:tickLblPos val="nextTo"/>
        <c:crossAx val="177489792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Dag3Jun!$E$5:$E$16</c:f>
              <c:numCache>
                <c:formatCode>General</c:formatCode>
                <c:ptCount val="12"/>
                <c:pt idx="0">
                  <c:v>0</c:v>
                </c:pt>
                <c:pt idx="1">
                  <c:v>6.1</c:v>
                </c:pt>
                <c:pt idx="2">
                  <c:v>26.6</c:v>
                </c:pt>
                <c:pt idx="3">
                  <c:v>40.200000000000003</c:v>
                </c:pt>
                <c:pt idx="4">
                  <c:v>44.7</c:v>
                </c:pt>
                <c:pt idx="5">
                  <c:v>54.300000000000004</c:v>
                </c:pt>
                <c:pt idx="6">
                  <c:v>59.2</c:v>
                </c:pt>
                <c:pt idx="7">
                  <c:v>64.7</c:v>
                </c:pt>
                <c:pt idx="8">
                  <c:v>69.900000000000006</c:v>
                </c:pt>
                <c:pt idx="9">
                  <c:v>76.300000000000011</c:v>
                </c:pt>
                <c:pt idx="10">
                  <c:v>85.300000000000011</c:v>
                </c:pt>
                <c:pt idx="11">
                  <c:v>112.00000000000001</c:v>
                </c:pt>
              </c:numCache>
            </c:numRef>
          </c:xVal>
          <c:yVal>
            <c:numRef>
              <c:f>Dag3Jun!$F$5:$F$16</c:f>
              <c:numCache>
                <c:formatCode>0</c:formatCode>
                <c:ptCount val="12"/>
                <c:pt idx="0">
                  <c:v>980</c:v>
                </c:pt>
                <c:pt idx="1">
                  <c:v>1043</c:v>
                </c:pt>
                <c:pt idx="2">
                  <c:v>2117</c:v>
                </c:pt>
                <c:pt idx="3">
                  <c:v>1397</c:v>
                </c:pt>
                <c:pt idx="4">
                  <c:v>1522</c:v>
                </c:pt>
                <c:pt idx="5">
                  <c:v>2121</c:v>
                </c:pt>
                <c:pt idx="6">
                  <c:v>1861</c:v>
                </c:pt>
                <c:pt idx="7">
                  <c:v>2244</c:v>
                </c:pt>
                <c:pt idx="8">
                  <c:v>1832</c:v>
                </c:pt>
                <c:pt idx="9">
                  <c:v>2242</c:v>
                </c:pt>
                <c:pt idx="10">
                  <c:v>1593</c:v>
                </c:pt>
                <c:pt idx="11">
                  <c:v>980</c:v>
                </c:pt>
              </c:numCache>
            </c:numRef>
          </c:yVal>
        </c:ser>
        <c:axId val="177556864"/>
        <c:axId val="177562752"/>
      </c:scatterChart>
      <c:valAx>
        <c:axId val="177556864"/>
        <c:scaling>
          <c:orientation val="minMax"/>
          <c:max val="112"/>
          <c:min val="0"/>
        </c:scaling>
        <c:axPos val="b"/>
        <c:numFmt formatCode="General" sourceLinked="1"/>
        <c:tickLblPos val="nextTo"/>
        <c:crossAx val="177562752"/>
        <c:crosses val="autoZero"/>
        <c:crossBetween val="midCat"/>
      </c:valAx>
      <c:valAx>
        <c:axId val="177562752"/>
        <c:scaling>
          <c:orientation val="minMax"/>
          <c:max val="2300"/>
          <c:min val="900"/>
        </c:scaling>
        <c:axPos val="l"/>
        <c:majorGridlines/>
        <c:numFmt formatCode="0" sourceLinked="1"/>
        <c:tickLblPos val="nextTo"/>
        <c:crossAx val="177556864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279965004374507E-2"/>
          <c:y val="7.4548702245552628E-2"/>
          <c:w val="0.84115748031496052"/>
          <c:h val="0.832619568387284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Dag3Sen!$E$5:$E$11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20.2</c:v>
                </c:pt>
                <c:pt idx="3">
                  <c:v>32.299999999999997</c:v>
                </c:pt>
                <c:pt idx="4">
                  <c:v>40.5</c:v>
                </c:pt>
                <c:pt idx="5">
                  <c:v>52.8</c:v>
                </c:pt>
                <c:pt idx="6">
                  <c:v>71</c:v>
                </c:pt>
              </c:numCache>
            </c:numRef>
          </c:xVal>
          <c:yVal>
            <c:numRef>
              <c:f>Dag3Sen!$F$5:$F$11</c:f>
              <c:numCache>
                <c:formatCode>General</c:formatCode>
                <c:ptCount val="7"/>
                <c:pt idx="0">
                  <c:v>980</c:v>
                </c:pt>
                <c:pt idx="1">
                  <c:v>1030</c:v>
                </c:pt>
                <c:pt idx="2">
                  <c:v>1773</c:v>
                </c:pt>
                <c:pt idx="3">
                  <c:v>957</c:v>
                </c:pt>
                <c:pt idx="4">
                  <c:v>1609</c:v>
                </c:pt>
                <c:pt idx="5">
                  <c:v>575</c:v>
                </c:pt>
                <c:pt idx="6">
                  <c:v>980</c:v>
                </c:pt>
              </c:numCache>
            </c:numRef>
          </c:yVal>
        </c:ser>
        <c:axId val="181123328"/>
        <c:axId val="181137408"/>
      </c:scatterChart>
      <c:valAx>
        <c:axId val="181123328"/>
        <c:scaling>
          <c:orientation val="minMax"/>
          <c:max val="71"/>
          <c:min val="0"/>
        </c:scaling>
        <c:axPos val="b"/>
        <c:numFmt formatCode="General" sourceLinked="1"/>
        <c:tickLblPos val="nextTo"/>
        <c:crossAx val="181137408"/>
        <c:crosses val="autoZero"/>
        <c:crossBetween val="midCat"/>
      </c:valAx>
      <c:valAx>
        <c:axId val="181137408"/>
        <c:scaling>
          <c:orientation val="minMax"/>
          <c:max val="1800"/>
          <c:min val="500"/>
        </c:scaling>
        <c:axPos val="l"/>
        <c:majorGridlines/>
        <c:numFmt formatCode="General" sourceLinked="1"/>
        <c:tickLblPos val="nextTo"/>
        <c:crossAx val="181123328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Dag4Jun!$E$5:$E$13</c:f>
              <c:numCache>
                <c:formatCode>General</c:formatCode>
                <c:ptCount val="9"/>
                <c:pt idx="0">
                  <c:v>0</c:v>
                </c:pt>
                <c:pt idx="1">
                  <c:v>4.3</c:v>
                </c:pt>
                <c:pt idx="2">
                  <c:v>18.399999999999999</c:v>
                </c:pt>
                <c:pt idx="3">
                  <c:v>42.9</c:v>
                </c:pt>
                <c:pt idx="4">
                  <c:v>48.6</c:v>
                </c:pt>
                <c:pt idx="5">
                  <c:v>90</c:v>
                </c:pt>
                <c:pt idx="6">
                  <c:v>120</c:v>
                </c:pt>
                <c:pt idx="7">
                  <c:v>125</c:v>
                </c:pt>
                <c:pt idx="8">
                  <c:v>132</c:v>
                </c:pt>
              </c:numCache>
            </c:numRef>
          </c:xVal>
          <c:yVal>
            <c:numRef>
              <c:f>Dag4Jun!$F$5:$F$13</c:f>
              <c:numCache>
                <c:formatCode>0"m"</c:formatCode>
                <c:ptCount val="9"/>
                <c:pt idx="0">
                  <c:v>980</c:v>
                </c:pt>
                <c:pt idx="1">
                  <c:v>998</c:v>
                </c:pt>
                <c:pt idx="2">
                  <c:v>2057</c:v>
                </c:pt>
                <c:pt idx="3">
                  <c:v>1315</c:v>
                </c:pt>
                <c:pt idx="4">
                  <c:v>1745</c:v>
                </c:pt>
                <c:pt idx="5">
                  <c:v>236</c:v>
                </c:pt>
                <c:pt idx="6">
                  <c:v>270</c:v>
                </c:pt>
                <c:pt idx="7">
                  <c:v>553</c:v>
                </c:pt>
                <c:pt idx="8">
                  <c:v>280</c:v>
                </c:pt>
              </c:numCache>
            </c:numRef>
          </c:yVal>
        </c:ser>
        <c:axId val="181186944"/>
        <c:axId val="181188480"/>
      </c:scatterChart>
      <c:valAx>
        <c:axId val="181186944"/>
        <c:scaling>
          <c:orientation val="minMax"/>
          <c:max val="132"/>
          <c:min val="0"/>
        </c:scaling>
        <c:axPos val="b"/>
        <c:numFmt formatCode="General" sourceLinked="1"/>
        <c:tickLblPos val="nextTo"/>
        <c:crossAx val="181188480"/>
        <c:crosses val="autoZero"/>
        <c:crossBetween val="midCat"/>
      </c:valAx>
      <c:valAx>
        <c:axId val="181188480"/>
        <c:scaling>
          <c:orientation val="minMax"/>
          <c:max val="2100"/>
          <c:min val="200"/>
        </c:scaling>
        <c:axPos val="l"/>
        <c:majorGridlines/>
        <c:numFmt formatCode="0&quot;m&quot;" sourceLinked="1"/>
        <c:tickLblPos val="nextTo"/>
        <c:crossAx val="181186944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280183727034144E-2"/>
          <c:y val="7.4548702245552642E-2"/>
          <c:w val="0.84115048118985125"/>
          <c:h val="0.832619568387284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Dag4Sen!$E$5:$E$13</c:f>
              <c:numCache>
                <c:formatCode>General</c:formatCode>
                <c:ptCount val="9"/>
                <c:pt idx="0">
                  <c:v>0</c:v>
                </c:pt>
                <c:pt idx="1">
                  <c:v>6.8</c:v>
                </c:pt>
                <c:pt idx="2">
                  <c:v>25.400000000000002</c:v>
                </c:pt>
                <c:pt idx="3">
                  <c:v>40</c:v>
                </c:pt>
                <c:pt idx="4">
                  <c:v>47</c:v>
                </c:pt>
                <c:pt idx="5">
                  <c:v>85</c:v>
                </c:pt>
                <c:pt idx="6">
                  <c:v>116</c:v>
                </c:pt>
                <c:pt idx="7">
                  <c:v>121</c:v>
                </c:pt>
                <c:pt idx="8">
                  <c:v>128</c:v>
                </c:pt>
              </c:numCache>
            </c:numRef>
          </c:xVal>
          <c:yVal>
            <c:numRef>
              <c:f>Dag4Sen!$F$5:$F$13</c:f>
              <c:numCache>
                <c:formatCode>0"m"</c:formatCode>
                <c:ptCount val="9"/>
                <c:pt idx="0">
                  <c:v>980</c:v>
                </c:pt>
                <c:pt idx="1">
                  <c:v>776</c:v>
                </c:pt>
                <c:pt idx="2">
                  <c:v>1914</c:v>
                </c:pt>
                <c:pt idx="3">
                  <c:v>1175</c:v>
                </c:pt>
                <c:pt idx="4">
                  <c:v>1745</c:v>
                </c:pt>
                <c:pt idx="5">
                  <c:v>236</c:v>
                </c:pt>
                <c:pt idx="6">
                  <c:v>270</c:v>
                </c:pt>
                <c:pt idx="7">
                  <c:v>553</c:v>
                </c:pt>
                <c:pt idx="8">
                  <c:v>280</c:v>
                </c:pt>
              </c:numCache>
            </c:numRef>
          </c:yVal>
        </c:ser>
        <c:axId val="181303936"/>
        <c:axId val="181309824"/>
      </c:scatterChart>
      <c:valAx>
        <c:axId val="181303936"/>
        <c:scaling>
          <c:orientation val="minMax"/>
          <c:max val="128"/>
          <c:min val="0"/>
        </c:scaling>
        <c:axPos val="b"/>
        <c:numFmt formatCode="General" sourceLinked="1"/>
        <c:tickLblPos val="nextTo"/>
        <c:crossAx val="181309824"/>
        <c:crosses val="autoZero"/>
        <c:crossBetween val="midCat"/>
      </c:valAx>
      <c:valAx>
        <c:axId val="181309824"/>
        <c:scaling>
          <c:orientation val="minMax"/>
          <c:max val="2000"/>
          <c:min val="200"/>
        </c:scaling>
        <c:axPos val="l"/>
        <c:majorGridlines/>
        <c:numFmt formatCode="0&quot;m&quot;" sourceLinked="1"/>
        <c:tickLblPos val="nextTo"/>
        <c:crossAx val="181303936"/>
        <c:crosses val="autoZero"/>
        <c:crossBetween val="midCat"/>
      </c:valAx>
    </c:plotArea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Dag5Jun!$E$5:$E$8</c:f>
              <c:numCache>
                <c:formatCode>General</c:formatCode>
                <c:ptCount val="4"/>
                <c:pt idx="0">
                  <c:v>0</c:v>
                </c:pt>
                <c:pt idx="1">
                  <c:v>52.4</c:v>
                </c:pt>
                <c:pt idx="2">
                  <c:v>76.7</c:v>
                </c:pt>
                <c:pt idx="3">
                  <c:v>98</c:v>
                </c:pt>
              </c:numCache>
            </c:numRef>
          </c:xVal>
          <c:yVal>
            <c:numRef>
              <c:f>Dag5Jun!$F$5:$F$8</c:f>
              <c:numCache>
                <c:formatCode>0</c:formatCode>
                <c:ptCount val="4"/>
                <c:pt idx="0">
                  <c:v>280</c:v>
                </c:pt>
                <c:pt idx="1">
                  <c:v>950</c:v>
                </c:pt>
                <c:pt idx="2">
                  <c:v>2758</c:v>
                </c:pt>
                <c:pt idx="3">
                  <c:v>1228</c:v>
                </c:pt>
              </c:numCache>
            </c:numRef>
          </c:yVal>
        </c:ser>
        <c:axId val="182412416"/>
        <c:axId val="182413952"/>
      </c:scatterChart>
      <c:valAx>
        <c:axId val="182412416"/>
        <c:scaling>
          <c:orientation val="minMax"/>
          <c:max val="98"/>
          <c:min val="0"/>
        </c:scaling>
        <c:axPos val="b"/>
        <c:numFmt formatCode="General" sourceLinked="1"/>
        <c:tickLblPos val="nextTo"/>
        <c:crossAx val="182413952"/>
        <c:crosses val="autoZero"/>
        <c:crossBetween val="midCat"/>
      </c:valAx>
      <c:valAx>
        <c:axId val="182413952"/>
        <c:scaling>
          <c:orientation val="minMax"/>
          <c:max val="2800"/>
          <c:min val="200"/>
        </c:scaling>
        <c:axPos val="l"/>
        <c:majorGridlines/>
        <c:numFmt formatCode="0" sourceLinked="1"/>
        <c:tickLblPos val="nextTo"/>
        <c:crossAx val="182412416"/>
        <c:crosses val="autoZero"/>
        <c:crossBetween val="midCat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w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20</xdr:row>
      <xdr:rowOff>57150</xdr:rowOff>
    </xdr:from>
    <xdr:to>
      <xdr:col>9</xdr:col>
      <xdr:colOff>361951</xdr:colOff>
      <xdr:row>27</xdr:row>
      <xdr:rowOff>123825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123825</xdr:rowOff>
    </xdr:from>
    <xdr:to>
      <xdr:col>2</xdr:col>
      <xdr:colOff>28575</xdr:colOff>
      <xdr:row>10</xdr:row>
      <xdr:rowOff>0</xdr:rowOff>
    </xdr:to>
    <xdr:pic>
      <xdr:nvPicPr>
        <xdr:cNvPr id="3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478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6</xdr:row>
      <xdr:rowOff>9525</xdr:rowOff>
    </xdr:from>
    <xdr:to>
      <xdr:col>2</xdr:col>
      <xdr:colOff>9525</xdr:colOff>
      <xdr:row>7</xdr:row>
      <xdr:rowOff>47625</xdr:rowOff>
    </xdr:to>
    <xdr:pic>
      <xdr:nvPicPr>
        <xdr:cNvPr id="5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0965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28575</xdr:colOff>
      <xdr:row>13</xdr:row>
      <xdr:rowOff>38100</xdr:rowOff>
    </xdr:to>
    <xdr:pic>
      <xdr:nvPicPr>
        <xdr:cNvPr id="8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28575</xdr:colOff>
      <xdr:row>15</xdr:row>
      <xdr:rowOff>28575</xdr:rowOff>
    </xdr:to>
    <xdr:pic>
      <xdr:nvPicPr>
        <xdr:cNvPr id="7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336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123825</xdr:rowOff>
    </xdr:from>
    <xdr:to>
      <xdr:col>9</xdr:col>
      <xdr:colOff>314325</xdr:colOff>
      <xdr:row>20</xdr:row>
      <xdr:rowOff>19050</xdr:rowOff>
    </xdr:to>
    <xdr:graphicFrame macro="">
      <xdr:nvGraphicFramePr>
        <xdr:cNvPr id="16" name="Grafiek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5</xdr:row>
      <xdr:rowOff>142875</xdr:rowOff>
    </xdr:from>
    <xdr:to>
      <xdr:col>1</xdr:col>
      <xdr:colOff>295275</xdr:colOff>
      <xdr:row>7</xdr:row>
      <xdr:rowOff>19050</xdr:rowOff>
    </xdr:to>
    <xdr:pic>
      <xdr:nvPicPr>
        <xdr:cNvPr id="7" name="Picture 3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09650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8</xdr:row>
      <xdr:rowOff>114300</xdr:rowOff>
    </xdr:from>
    <xdr:to>
      <xdr:col>1</xdr:col>
      <xdr:colOff>257175</xdr:colOff>
      <xdr:row>9</xdr:row>
      <xdr:rowOff>180975</xdr:rowOff>
    </xdr:to>
    <xdr:pic>
      <xdr:nvPicPr>
        <xdr:cNvPr id="2" name="Picture 23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52575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152400</xdr:rowOff>
    </xdr:from>
    <xdr:to>
      <xdr:col>1</xdr:col>
      <xdr:colOff>276225</xdr:colOff>
      <xdr:row>6</xdr:row>
      <xdr:rowOff>161925</xdr:rowOff>
    </xdr:to>
    <xdr:pic>
      <xdr:nvPicPr>
        <xdr:cNvPr id="4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906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15</xdr:row>
      <xdr:rowOff>66676</xdr:rowOff>
    </xdr:from>
    <xdr:to>
      <xdr:col>10</xdr:col>
      <xdr:colOff>19050</xdr:colOff>
      <xdr:row>23</xdr:row>
      <xdr:rowOff>123825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171450</xdr:rowOff>
    </xdr:from>
    <xdr:to>
      <xdr:col>2</xdr:col>
      <xdr:colOff>9525</xdr:colOff>
      <xdr:row>5</xdr:row>
      <xdr:rowOff>180975</xdr:rowOff>
    </xdr:to>
    <xdr:pic>
      <xdr:nvPicPr>
        <xdr:cNvPr id="8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477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9526</xdr:colOff>
      <xdr:row>13</xdr:row>
      <xdr:rowOff>104775</xdr:rowOff>
    </xdr:from>
    <xdr:to>
      <xdr:col>10</xdr:col>
      <xdr:colOff>19051</xdr:colOff>
      <xdr:row>20</xdr:row>
      <xdr:rowOff>142875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0</xdr:colOff>
      <xdr:row>8</xdr:row>
      <xdr:rowOff>9525</xdr:rowOff>
    </xdr:to>
    <xdr:pic>
      <xdr:nvPicPr>
        <xdr:cNvPr id="5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77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</xdr:row>
      <xdr:rowOff>142875</xdr:rowOff>
    </xdr:from>
    <xdr:to>
      <xdr:col>1</xdr:col>
      <xdr:colOff>230610</xdr:colOff>
      <xdr:row>6</xdr:row>
      <xdr:rowOff>180974</xdr:rowOff>
    </xdr:to>
    <xdr:pic>
      <xdr:nvPicPr>
        <xdr:cNvPr id="2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38225"/>
          <a:ext cx="28776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16</xdr:row>
      <xdr:rowOff>57150</xdr:rowOff>
    </xdr:from>
    <xdr:to>
      <xdr:col>9</xdr:col>
      <xdr:colOff>276225</xdr:colOff>
      <xdr:row>24</xdr:row>
      <xdr:rowOff>57150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21060</xdr:colOff>
      <xdr:row>9</xdr:row>
      <xdr:rowOff>38099</xdr:rowOff>
    </xdr:to>
    <xdr:pic>
      <xdr:nvPicPr>
        <xdr:cNvPr id="4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66850"/>
          <a:ext cx="28776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2</xdr:col>
      <xdr:colOff>21060</xdr:colOff>
      <xdr:row>11</xdr:row>
      <xdr:rowOff>38099</xdr:rowOff>
    </xdr:to>
    <xdr:pic>
      <xdr:nvPicPr>
        <xdr:cNvPr id="5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47850"/>
          <a:ext cx="28776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14</xdr:row>
      <xdr:rowOff>104775</xdr:rowOff>
    </xdr:from>
    <xdr:to>
      <xdr:col>9</xdr:col>
      <xdr:colOff>323850</xdr:colOff>
      <xdr:row>22</xdr:row>
      <xdr:rowOff>171450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5</xdr:row>
      <xdr:rowOff>161925</xdr:rowOff>
    </xdr:from>
    <xdr:to>
      <xdr:col>2</xdr:col>
      <xdr:colOff>30585</xdr:colOff>
      <xdr:row>7</xdr:row>
      <xdr:rowOff>9524</xdr:rowOff>
    </xdr:to>
    <xdr:pic>
      <xdr:nvPicPr>
        <xdr:cNvPr id="3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57275"/>
          <a:ext cx="28776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49635</xdr:colOff>
      <xdr:row>9</xdr:row>
      <xdr:rowOff>38099</xdr:rowOff>
    </xdr:to>
    <xdr:pic>
      <xdr:nvPicPr>
        <xdr:cNvPr id="8" name="Picture 34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66850"/>
          <a:ext cx="28776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5</xdr:row>
      <xdr:rowOff>76200</xdr:rowOff>
    </xdr:from>
    <xdr:to>
      <xdr:col>2</xdr:col>
      <xdr:colOff>19050</xdr:colOff>
      <xdr:row>6</xdr:row>
      <xdr:rowOff>142875</xdr:rowOff>
    </xdr:to>
    <xdr:pic>
      <xdr:nvPicPr>
        <xdr:cNvPr id="10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144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47625</xdr:rowOff>
    </xdr:from>
    <xdr:to>
      <xdr:col>9</xdr:col>
      <xdr:colOff>314326</xdr:colOff>
      <xdr:row>28</xdr:row>
      <xdr:rowOff>9525</xdr:rowOff>
    </xdr:to>
    <xdr:graphicFrame macro="">
      <xdr:nvGraphicFramePr>
        <xdr:cNvPr id="11" name="Grafie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28575</xdr:colOff>
      <xdr:row>15</xdr:row>
      <xdr:rowOff>57150</xdr:rowOff>
    </xdr:to>
    <xdr:pic>
      <xdr:nvPicPr>
        <xdr:cNvPr id="5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9775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123825</xdr:rowOff>
    </xdr:from>
    <xdr:to>
      <xdr:col>2</xdr:col>
      <xdr:colOff>9525</xdr:colOff>
      <xdr:row>10</xdr:row>
      <xdr:rowOff>0</xdr:rowOff>
    </xdr:to>
    <xdr:pic>
      <xdr:nvPicPr>
        <xdr:cNvPr id="14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478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9525</xdr:colOff>
      <xdr:row>13</xdr:row>
      <xdr:rowOff>38100</xdr:rowOff>
    </xdr:to>
    <xdr:pic>
      <xdr:nvPicPr>
        <xdr:cNvPr id="15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716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123825</xdr:rowOff>
    </xdr:from>
    <xdr:to>
      <xdr:col>2</xdr:col>
      <xdr:colOff>28575</xdr:colOff>
      <xdr:row>6</xdr:row>
      <xdr:rowOff>133350</xdr:rowOff>
    </xdr:to>
    <xdr:pic>
      <xdr:nvPicPr>
        <xdr:cNvPr id="2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906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20</xdr:row>
      <xdr:rowOff>57150</xdr:rowOff>
    </xdr:from>
    <xdr:to>
      <xdr:col>9</xdr:col>
      <xdr:colOff>371474</xdr:colOff>
      <xdr:row>28</xdr:row>
      <xdr:rowOff>28575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19050</xdr:colOff>
      <xdr:row>9</xdr:row>
      <xdr:rowOff>9525</xdr:rowOff>
    </xdr:to>
    <xdr:pic>
      <xdr:nvPicPr>
        <xdr:cNvPr id="5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82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19050</xdr:colOff>
      <xdr:row>12</xdr:row>
      <xdr:rowOff>9525</xdr:rowOff>
    </xdr:to>
    <xdr:pic>
      <xdr:nvPicPr>
        <xdr:cNvPr id="7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97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19050</xdr:colOff>
      <xdr:row>14</xdr:row>
      <xdr:rowOff>9525</xdr:rowOff>
    </xdr:to>
    <xdr:pic>
      <xdr:nvPicPr>
        <xdr:cNvPr id="8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07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28575</xdr:rowOff>
    </xdr:from>
    <xdr:to>
      <xdr:col>9</xdr:col>
      <xdr:colOff>361950</xdr:colOff>
      <xdr:row>22</xdr:row>
      <xdr:rowOff>123824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6</xdr:row>
      <xdr:rowOff>142875</xdr:rowOff>
    </xdr:from>
    <xdr:to>
      <xdr:col>2</xdr:col>
      <xdr:colOff>28575</xdr:colOff>
      <xdr:row>8</xdr:row>
      <xdr:rowOff>9525</xdr:rowOff>
    </xdr:to>
    <xdr:pic>
      <xdr:nvPicPr>
        <xdr:cNvPr id="8" name="Picture 20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0015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142875</xdr:rowOff>
    </xdr:from>
    <xdr:to>
      <xdr:col>2</xdr:col>
      <xdr:colOff>57150</xdr:colOff>
      <xdr:row>6</xdr:row>
      <xdr:rowOff>9525</xdr:rowOff>
    </xdr:to>
    <xdr:pic>
      <xdr:nvPicPr>
        <xdr:cNvPr id="7" name="Picture 20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1915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180975</xdr:rowOff>
    </xdr:from>
    <xdr:to>
      <xdr:col>1</xdr:col>
      <xdr:colOff>295275</xdr:colOff>
      <xdr:row>7</xdr:row>
      <xdr:rowOff>0</xdr:rowOff>
    </xdr:to>
    <xdr:pic>
      <xdr:nvPicPr>
        <xdr:cNvPr id="2" name="Picture 77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12</xdr:row>
      <xdr:rowOff>123825</xdr:rowOff>
    </xdr:from>
    <xdr:to>
      <xdr:col>1</xdr:col>
      <xdr:colOff>295275</xdr:colOff>
      <xdr:row>13</xdr:row>
      <xdr:rowOff>180975</xdr:rowOff>
    </xdr:to>
    <xdr:pic>
      <xdr:nvPicPr>
        <xdr:cNvPr id="4" name="Picture 20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324100"/>
          <a:ext cx="342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285749</xdr:colOff>
      <xdr:row>21</xdr:row>
      <xdr:rowOff>38101</xdr:rowOff>
    </xdr:from>
    <xdr:to>
      <xdr:col>9</xdr:col>
      <xdr:colOff>342899</xdr:colOff>
      <xdr:row>29</xdr:row>
      <xdr:rowOff>76200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10</xdr:row>
      <xdr:rowOff>152400</xdr:rowOff>
    </xdr:from>
    <xdr:to>
      <xdr:col>1</xdr:col>
      <xdr:colOff>295275</xdr:colOff>
      <xdr:row>11</xdr:row>
      <xdr:rowOff>161925</xdr:rowOff>
    </xdr:to>
    <xdr:pic>
      <xdr:nvPicPr>
        <xdr:cNvPr id="6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716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38100</xdr:colOff>
      <xdr:row>10</xdr:row>
      <xdr:rowOff>57150</xdr:rowOff>
    </xdr:to>
    <xdr:pic>
      <xdr:nvPicPr>
        <xdr:cNvPr id="7" name="Picture 20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628775"/>
          <a:ext cx="342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16</xdr:row>
      <xdr:rowOff>85725</xdr:rowOff>
    </xdr:from>
    <xdr:to>
      <xdr:col>9</xdr:col>
      <xdr:colOff>371474</xdr:colOff>
      <xdr:row>23</xdr:row>
      <xdr:rowOff>57150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5</xdr:row>
      <xdr:rowOff>171450</xdr:rowOff>
    </xdr:from>
    <xdr:to>
      <xdr:col>2</xdr:col>
      <xdr:colOff>0</xdr:colOff>
      <xdr:row>6</xdr:row>
      <xdr:rowOff>180975</xdr:rowOff>
    </xdr:to>
    <xdr:pic>
      <xdr:nvPicPr>
        <xdr:cNvPr id="5" name="Picture 77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82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7</xdr:row>
      <xdr:rowOff>161925</xdr:rowOff>
    </xdr:from>
    <xdr:to>
      <xdr:col>2</xdr:col>
      <xdr:colOff>0</xdr:colOff>
      <xdr:row>8</xdr:row>
      <xdr:rowOff>171450</xdr:rowOff>
    </xdr:to>
    <xdr:pic>
      <xdr:nvPicPr>
        <xdr:cNvPr id="6" name="Picture 77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097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76200</xdr:rowOff>
    </xdr:from>
    <xdr:to>
      <xdr:col>10</xdr:col>
      <xdr:colOff>9524</xdr:colOff>
      <xdr:row>25</xdr:row>
      <xdr:rowOff>114300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6</xdr:row>
      <xdr:rowOff>9525</xdr:rowOff>
    </xdr:from>
    <xdr:to>
      <xdr:col>1</xdr:col>
      <xdr:colOff>257175</xdr:colOff>
      <xdr:row>7</xdr:row>
      <xdr:rowOff>19050</xdr:rowOff>
    </xdr:to>
    <xdr:pic>
      <xdr:nvPicPr>
        <xdr:cNvPr id="3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9537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9525</xdr:colOff>
      <xdr:row>9</xdr:row>
      <xdr:rowOff>9525</xdr:rowOff>
    </xdr:to>
    <xdr:pic>
      <xdr:nvPicPr>
        <xdr:cNvPr id="7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6685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9525</xdr:colOff>
      <xdr:row>12</xdr:row>
      <xdr:rowOff>9525</xdr:rowOff>
    </xdr:to>
    <xdr:pic>
      <xdr:nvPicPr>
        <xdr:cNvPr id="5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3835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133350</xdr:rowOff>
    </xdr:from>
    <xdr:to>
      <xdr:col>2</xdr:col>
      <xdr:colOff>19050</xdr:colOff>
      <xdr:row>6</xdr:row>
      <xdr:rowOff>142875</xdr:rowOff>
    </xdr:to>
    <xdr:pic>
      <xdr:nvPicPr>
        <xdr:cNvPr id="6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00125"/>
          <a:ext cx="342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123825</xdr:rowOff>
    </xdr:from>
    <xdr:to>
      <xdr:col>2</xdr:col>
      <xdr:colOff>19050</xdr:colOff>
      <xdr:row>8</xdr:row>
      <xdr:rowOff>161925</xdr:rowOff>
    </xdr:to>
    <xdr:pic>
      <xdr:nvPicPr>
        <xdr:cNvPr id="7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7160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</xdr:row>
      <xdr:rowOff>57151</xdr:rowOff>
    </xdr:from>
    <xdr:to>
      <xdr:col>9</xdr:col>
      <xdr:colOff>352424</xdr:colOff>
      <xdr:row>24</xdr:row>
      <xdr:rowOff>180975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9525</xdr:colOff>
      <xdr:row>12</xdr:row>
      <xdr:rowOff>9525</xdr:rowOff>
    </xdr:to>
    <xdr:pic>
      <xdr:nvPicPr>
        <xdr:cNvPr id="5" name="Picture 72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3835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152400</xdr:rowOff>
    </xdr:from>
    <xdr:to>
      <xdr:col>1</xdr:col>
      <xdr:colOff>295275</xdr:colOff>
      <xdr:row>7</xdr:row>
      <xdr:rowOff>28575</xdr:rowOff>
    </xdr:to>
    <xdr:pic>
      <xdr:nvPicPr>
        <xdr:cNvPr id="2" name="Picture 3" descr="C:\Program Files\Common Files\Microsoft Shared\Clipart\cagcat50\BD05219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9175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238124</xdr:colOff>
      <xdr:row>11</xdr:row>
      <xdr:rowOff>104774</xdr:rowOff>
    </xdr:from>
    <xdr:to>
      <xdr:col>9</xdr:col>
      <xdr:colOff>361949</xdr:colOff>
      <xdr:row>20</xdr:row>
      <xdr:rowOff>28575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teladriana.com/" TargetMode="External"/><Relationship Id="rId1" Type="http://schemas.openxmlformats.org/officeDocument/2006/relationships/hyperlink" Target="mailto:info@hoteladriana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info@laricebianco.it" TargetMode="External"/><Relationship Id="rId1" Type="http://schemas.openxmlformats.org/officeDocument/2006/relationships/hyperlink" Target="http://www.laricebianco.it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residencepontedilegno.it" TargetMode="External"/><Relationship Id="rId2" Type="http://schemas.openxmlformats.org/officeDocument/2006/relationships/hyperlink" Target="tel:+39%200364%20903044" TargetMode="External"/><Relationship Id="rId1" Type="http://schemas.openxmlformats.org/officeDocument/2006/relationships/hyperlink" Target="http://www.residencepontedilegno.it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residencepontedilegno.it" TargetMode="External"/><Relationship Id="rId2" Type="http://schemas.openxmlformats.org/officeDocument/2006/relationships/hyperlink" Target="tel:+39%200364%20903044" TargetMode="External"/><Relationship Id="rId1" Type="http://schemas.openxmlformats.org/officeDocument/2006/relationships/hyperlink" Target="http://www.residencepontedilegno.it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nhorioalserio@nh-hotels.com" TargetMode="External"/><Relationship Id="rId1" Type="http://schemas.openxmlformats.org/officeDocument/2006/relationships/hyperlink" Target="http://www.nh-hotels.nl/hotel/nh-orio-al-serio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nhorioalserio@nh-hotels.com" TargetMode="External"/><Relationship Id="rId1" Type="http://schemas.openxmlformats.org/officeDocument/2006/relationships/hyperlink" Target="http://www.nh-hotels.nl/hotel/nh-orio-al-serio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hoteladriana.com/" TargetMode="External"/><Relationship Id="rId1" Type="http://schemas.openxmlformats.org/officeDocument/2006/relationships/hyperlink" Target="mailto:info@hoteladriana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hoteladriana.com/" TargetMode="External"/><Relationship Id="rId1" Type="http://schemas.openxmlformats.org/officeDocument/2006/relationships/hyperlink" Target="mailto:info@hoteladriana.co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hoteladriana.com/" TargetMode="External"/><Relationship Id="rId1" Type="http://schemas.openxmlformats.org/officeDocument/2006/relationships/hyperlink" Target="mailto:info@hoteladriana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hoteladriana.com/" TargetMode="External"/><Relationship Id="rId1" Type="http://schemas.openxmlformats.org/officeDocument/2006/relationships/hyperlink" Target="mailto:info@hoteladriana.com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hoteladriana.com/" TargetMode="External"/><Relationship Id="rId1" Type="http://schemas.openxmlformats.org/officeDocument/2006/relationships/hyperlink" Target="mailto:info@hoteladriana.com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merano-flora.it/" TargetMode="External"/><Relationship Id="rId1" Type="http://schemas.openxmlformats.org/officeDocument/2006/relationships/hyperlink" Target="mailto:info@merano-flora.it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merano-flora.it/" TargetMode="External"/><Relationship Id="rId1" Type="http://schemas.openxmlformats.org/officeDocument/2006/relationships/hyperlink" Target="mailto:info@merano-flora.it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info@laricebianco.it" TargetMode="External"/><Relationship Id="rId1" Type="http://schemas.openxmlformats.org/officeDocument/2006/relationships/hyperlink" Target="http://www.laricebianco.it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0"/>
  <sheetViews>
    <sheetView tabSelected="1" workbookViewId="0">
      <selection activeCell="M23" sqref="M23"/>
    </sheetView>
  </sheetViews>
  <sheetFormatPr defaultRowHeight="15"/>
  <cols>
    <col min="1" max="1" width="5" style="46" customWidth="1"/>
    <col min="2" max="2" width="3.7109375" style="46" customWidth="1"/>
    <col min="3" max="3" width="17" style="46" bestFit="1" customWidth="1"/>
    <col min="4" max="4" width="2.85546875" style="46" bestFit="1" customWidth="1"/>
    <col min="5" max="5" width="5" style="46" bestFit="1" customWidth="1"/>
    <col min="6" max="6" width="4" style="46" bestFit="1" customWidth="1"/>
    <col min="7" max="7" width="4.140625" style="46" bestFit="1" customWidth="1"/>
    <col min="8" max="8" width="8.42578125" style="46" bestFit="1" customWidth="1"/>
    <col min="9" max="9" width="4.5703125" style="46" bestFit="1" customWidth="1"/>
    <col min="10" max="10" width="5.5703125" style="46" bestFit="1" customWidth="1"/>
    <col min="11" max="11" width="8.5703125" style="46" bestFit="1" customWidth="1"/>
    <col min="12" max="13" width="13.140625" style="46" bestFit="1" customWidth="1"/>
    <col min="14" max="14" width="18.140625" style="46" bestFit="1" customWidth="1"/>
    <col min="15" max="15" width="8.140625" style="46" bestFit="1" customWidth="1"/>
    <col min="16" max="16384" width="9.140625" style="46"/>
  </cols>
  <sheetData>
    <row r="1" spans="2:15" s="2" customFormat="1" ht="13.5" thickBot="1">
      <c r="B1" s="214"/>
      <c r="C1" s="215"/>
      <c r="D1" s="215"/>
      <c r="E1" s="215"/>
      <c r="F1" s="215"/>
      <c r="G1" s="215"/>
      <c r="H1" s="215"/>
      <c r="I1" s="215"/>
      <c r="J1" s="215"/>
      <c r="K1" s="1"/>
    </row>
    <row r="2" spans="2:15" s="4" customFormat="1" ht="12.75" customHeight="1">
      <c r="B2" s="216" t="s">
        <v>72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124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7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M6+M7+M9+M10+M13+M15+M12</f>
        <v>1999</v>
      </c>
      <c r="N4" s="4"/>
      <c r="O4" s="4"/>
    </row>
    <row r="5" spans="2:15" s="23" customFormat="1" ht="12.75">
      <c r="B5" s="128"/>
      <c r="C5" s="172" t="s">
        <v>20</v>
      </c>
      <c r="D5" s="17"/>
      <c r="E5" s="17">
        <v>0</v>
      </c>
      <c r="F5" s="18">
        <v>46</v>
      </c>
      <c r="G5" s="19"/>
      <c r="H5" s="18"/>
      <c r="I5" s="20"/>
      <c r="J5" s="21">
        <v>0.39583333333333331</v>
      </c>
      <c r="K5" s="22"/>
      <c r="L5" s="23" t="s">
        <v>8</v>
      </c>
      <c r="M5" s="23" t="s">
        <v>9</v>
      </c>
      <c r="N5" s="23" t="s">
        <v>10</v>
      </c>
      <c r="O5" s="23" t="s">
        <v>11</v>
      </c>
    </row>
    <row r="6" spans="2:15" s="4" customFormat="1" ht="12.75">
      <c r="B6" s="99"/>
      <c r="C6" s="173" t="s">
        <v>21</v>
      </c>
      <c r="D6" s="26"/>
      <c r="E6" s="27">
        <f t="shared" ref="E6:E15" si="0">L6+E5</f>
        <v>22.6</v>
      </c>
      <c r="F6" s="28">
        <v>183</v>
      </c>
      <c r="G6" s="29">
        <f t="shared" ref="G6:G15" si="1">N6</f>
        <v>0.60619469026548667</v>
      </c>
      <c r="H6" s="28"/>
      <c r="I6" s="30"/>
      <c r="J6" s="31">
        <f t="shared" ref="J6:J15" si="2">(((E6-E5)/O6)/24)+J5+I6</f>
        <v>0.4335</v>
      </c>
      <c r="K6" s="32"/>
      <c r="L6" s="4">
        <v>22.6</v>
      </c>
      <c r="M6" s="13">
        <f t="shared" ref="M6:M15" si="3">F6-F5+K6</f>
        <v>137</v>
      </c>
      <c r="N6" s="33">
        <f t="shared" ref="N6:N15" si="4">(M6/(E6-E5))/10</f>
        <v>0.60619469026548667</v>
      </c>
      <c r="O6" s="4">
        <v>25</v>
      </c>
    </row>
    <row r="7" spans="2:15" s="4" customFormat="1" ht="12.75">
      <c r="B7" s="99"/>
      <c r="C7" s="173" t="s">
        <v>22</v>
      </c>
      <c r="D7" s="26"/>
      <c r="E7" s="27">
        <f t="shared" si="0"/>
        <v>26.5</v>
      </c>
      <c r="F7" s="28">
        <v>361</v>
      </c>
      <c r="G7" s="29">
        <f t="shared" si="1"/>
        <v>4.5641025641025657</v>
      </c>
      <c r="H7" s="28" t="s">
        <v>12</v>
      </c>
      <c r="I7" s="30">
        <v>3.472222222222222E-3</v>
      </c>
      <c r="J7" s="31">
        <f t="shared" si="2"/>
        <v>0.44947222222222222</v>
      </c>
      <c r="K7" s="32"/>
      <c r="L7" s="4">
        <v>3.9</v>
      </c>
      <c r="M7" s="13">
        <f t="shared" si="3"/>
        <v>178</v>
      </c>
      <c r="N7" s="33">
        <f t="shared" si="4"/>
        <v>4.5641025641025657</v>
      </c>
      <c r="O7" s="4">
        <v>13</v>
      </c>
    </row>
    <row r="8" spans="2:15" s="4" customFormat="1" ht="12.75">
      <c r="B8" s="99"/>
      <c r="C8" s="173" t="s">
        <v>23</v>
      </c>
      <c r="D8" s="26"/>
      <c r="E8" s="27">
        <f t="shared" si="0"/>
        <v>30</v>
      </c>
      <c r="F8" s="28">
        <v>130</v>
      </c>
      <c r="G8" s="29">
        <f t="shared" si="1"/>
        <v>-6.6</v>
      </c>
      <c r="H8" s="28" t="s">
        <v>12</v>
      </c>
      <c r="I8" s="30"/>
      <c r="J8" s="31">
        <f t="shared" si="2"/>
        <v>0.45311805555555557</v>
      </c>
      <c r="K8" s="32"/>
      <c r="L8" s="4">
        <v>3.5</v>
      </c>
      <c r="M8" s="13">
        <f t="shared" si="3"/>
        <v>-231</v>
      </c>
      <c r="N8" s="33">
        <f t="shared" si="4"/>
        <v>-6.6</v>
      </c>
      <c r="O8" s="4">
        <v>40</v>
      </c>
    </row>
    <row r="9" spans="2:15" s="4" customFormat="1" ht="12.75">
      <c r="B9" s="99"/>
      <c r="C9" s="173" t="s">
        <v>24</v>
      </c>
      <c r="D9" s="26"/>
      <c r="E9" s="27">
        <f t="shared" si="0"/>
        <v>61</v>
      </c>
      <c r="F9" s="28">
        <v>250</v>
      </c>
      <c r="G9" s="29">
        <f t="shared" si="1"/>
        <v>0.38709677419354838</v>
      </c>
      <c r="H9" s="28"/>
      <c r="I9" s="30"/>
      <c r="J9" s="31">
        <f t="shared" si="2"/>
        <v>0.49617361111111113</v>
      </c>
      <c r="K9" s="32"/>
      <c r="L9" s="4">
        <v>31</v>
      </c>
      <c r="M9" s="13">
        <f t="shared" si="3"/>
        <v>120</v>
      </c>
      <c r="N9" s="33">
        <f t="shared" si="4"/>
        <v>0.38709677419354838</v>
      </c>
      <c r="O9" s="4">
        <v>30</v>
      </c>
    </row>
    <row r="10" spans="2:15" s="4" customFormat="1" ht="12.75">
      <c r="B10" s="99"/>
      <c r="C10" s="173" t="s">
        <v>25</v>
      </c>
      <c r="D10" s="26"/>
      <c r="E10" s="27">
        <f t="shared" si="0"/>
        <v>67</v>
      </c>
      <c r="F10" s="28">
        <v>701</v>
      </c>
      <c r="G10" s="29">
        <f t="shared" si="1"/>
        <v>7.5166666666666675</v>
      </c>
      <c r="H10" s="28" t="s">
        <v>12</v>
      </c>
      <c r="I10" s="30">
        <v>1.0416666666666666E-2</v>
      </c>
      <c r="J10" s="31">
        <f t="shared" si="2"/>
        <v>0.53159027777777779</v>
      </c>
      <c r="K10" s="32"/>
      <c r="L10" s="4">
        <v>6</v>
      </c>
      <c r="M10" s="13">
        <f t="shared" si="3"/>
        <v>451</v>
      </c>
      <c r="N10" s="33">
        <f t="shared" si="4"/>
        <v>7.5166666666666675</v>
      </c>
      <c r="O10" s="4">
        <v>10</v>
      </c>
    </row>
    <row r="11" spans="2:15" s="4" customFormat="1" ht="12.75">
      <c r="B11" s="99"/>
      <c r="C11" s="173" t="s">
        <v>102</v>
      </c>
      <c r="D11" s="26"/>
      <c r="E11" s="27">
        <f t="shared" si="0"/>
        <v>78</v>
      </c>
      <c r="F11" s="28">
        <v>290</v>
      </c>
      <c r="G11" s="29">
        <f t="shared" si="1"/>
        <v>-3.7363636363636368</v>
      </c>
      <c r="H11" s="28" t="s">
        <v>103</v>
      </c>
      <c r="I11" s="30">
        <v>4.1666666666666664E-2</v>
      </c>
      <c r="J11" s="31">
        <f t="shared" si="2"/>
        <v>0.58471527777777776</v>
      </c>
      <c r="K11" s="32"/>
      <c r="L11" s="4">
        <v>11</v>
      </c>
      <c r="M11" s="13">
        <f t="shared" si="3"/>
        <v>-411</v>
      </c>
      <c r="N11" s="33">
        <f t="shared" si="4"/>
        <v>-3.7363636363636368</v>
      </c>
      <c r="O11" s="4">
        <v>40</v>
      </c>
    </row>
    <row r="12" spans="2:15" s="4" customFormat="1" ht="12.75">
      <c r="B12" s="99"/>
      <c r="C12" s="173" t="s">
        <v>26</v>
      </c>
      <c r="D12" s="26"/>
      <c r="E12" s="27">
        <f t="shared" si="0"/>
        <v>99.1</v>
      </c>
      <c r="F12" s="28">
        <v>476</v>
      </c>
      <c r="G12" s="29">
        <f t="shared" si="1"/>
        <v>0.88151658767772534</v>
      </c>
      <c r="H12" s="28"/>
      <c r="I12" s="30"/>
      <c r="J12" s="31">
        <f t="shared" si="2"/>
        <v>0.61988194444444444</v>
      </c>
      <c r="K12" s="32"/>
      <c r="L12" s="4">
        <v>21.1</v>
      </c>
      <c r="M12" s="13">
        <f t="shared" si="3"/>
        <v>186</v>
      </c>
      <c r="N12" s="33">
        <f t="shared" si="4"/>
        <v>0.88151658767772534</v>
      </c>
      <c r="O12" s="4">
        <v>25</v>
      </c>
    </row>
    <row r="13" spans="2:15" s="4" customFormat="1" ht="12.75">
      <c r="B13" s="99"/>
      <c r="C13" s="173" t="s">
        <v>27</v>
      </c>
      <c r="D13" s="26"/>
      <c r="E13" s="27">
        <f t="shared" si="0"/>
        <v>110</v>
      </c>
      <c r="F13" s="28">
        <v>992</v>
      </c>
      <c r="G13" s="29">
        <f t="shared" si="1"/>
        <v>4.7339449541284377</v>
      </c>
      <c r="H13" s="28" t="s">
        <v>12</v>
      </c>
      <c r="I13" s="30">
        <v>1.3888888888888888E-2</v>
      </c>
      <c r="J13" s="31">
        <f t="shared" si="2"/>
        <v>0.66870673076923071</v>
      </c>
      <c r="K13" s="32"/>
      <c r="L13" s="4">
        <v>10.9</v>
      </c>
      <c r="M13" s="13">
        <f t="shared" si="3"/>
        <v>516</v>
      </c>
      <c r="N13" s="33">
        <f t="shared" si="4"/>
        <v>4.7339449541284377</v>
      </c>
      <c r="O13" s="4">
        <v>13</v>
      </c>
    </row>
    <row r="14" spans="2:15" s="4" customFormat="1" ht="12.75">
      <c r="B14" s="99"/>
      <c r="C14" s="173" t="s">
        <v>28</v>
      </c>
      <c r="D14" s="26"/>
      <c r="E14" s="27">
        <f t="shared" si="0"/>
        <v>117</v>
      </c>
      <c r="F14" s="28">
        <v>569</v>
      </c>
      <c r="G14" s="29">
        <f t="shared" si="1"/>
        <v>-6.0428571428571427</v>
      </c>
      <c r="H14" s="28" t="s">
        <v>12</v>
      </c>
      <c r="I14" s="30">
        <v>3.472222222222222E-3</v>
      </c>
      <c r="J14" s="31">
        <f t="shared" si="2"/>
        <v>0.67947061965811961</v>
      </c>
      <c r="K14" s="32"/>
      <c r="L14" s="4">
        <v>7</v>
      </c>
      <c r="M14" s="13">
        <f t="shared" si="3"/>
        <v>-423</v>
      </c>
      <c r="N14" s="33">
        <f t="shared" si="4"/>
        <v>-6.0428571428571427</v>
      </c>
      <c r="O14" s="4">
        <v>40</v>
      </c>
    </row>
    <row r="15" spans="2:15" s="4" customFormat="1" ht="13.5" thickBot="1">
      <c r="B15" s="99"/>
      <c r="C15" s="174" t="s">
        <v>29</v>
      </c>
      <c r="D15" s="35"/>
      <c r="E15" s="35">
        <f t="shared" si="0"/>
        <v>137</v>
      </c>
      <c r="F15" s="36">
        <v>980</v>
      </c>
      <c r="G15" s="37">
        <f t="shared" si="1"/>
        <v>2.0550000000000002</v>
      </c>
      <c r="H15" s="36"/>
      <c r="I15" s="38"/>
      <c r="J15" s="39">
        <f t="shared" si="2"/>
        <v>0.71734940753690746</v>
      </c>
      <c r="K15" s="32"/>
      <c r="L15" s="4">
        <v>20</v>
      </c>
      <c r="M15" s="13">
        <f t="shared" si="3"/>
        <v>411</v>
      </c>
      <c r="N15" s="33">
        <f t="shared" si="4"/>
        <v>2.0550000000000002</v>
      </c>
      <c r="O15" s="4">
        <v>22</v>
      </c>
    </row>
    <row r="16" spans="2:15" s="4" customFormat="1" ht="13.5" thickBot="1">
      <c r="B16" s="99"/>
      <c r="C16" s="175"/>
      <c r="D16" s="176"/>
      <c r="E16" s="176"/>
      <c r="F16" s="177"/>
      <c r="G16" s="178"/>
      <c r="H16" s="177"/>
      <c r="I16" s="179"/>
      <c r="J16" s="180"/>
      <c r="K16" s="32"/>
      <c r="M16" s="13"/>
      <c r="N16" s="33"/>
    </row>
    <row r="17" spans="2:11" s="2" customFormat="1" ht="15" customHeight="1">
      <c r="B17" s="40"/>
      <c r="C17" s="41" t="s">
        <v>65</v>
      </c>
      <c r="D17" s="223" t="s">
        <v>68</v>
      </c>
      <c r="E17" s="223"/>
      <c r="F17" s="223"/>
      <c r="G17" s="223"/>
      <c r="H17" s="223"/>
      <c r="I17" s="223"/>
      <c r="J17" s="224"/>
      <c r="K17" s="42"/>
    </row>
    <row r="18" spans="2:11" s="2" customFormat="1" ht="12.75">
      <c r="B18" s="40"/>
      <c r="C18" s="43" t="s">
        <v>66</v>
      </c>
      <c r="D18" s="210" t="s">
        <v>69</v>
      </c>
      <c r="E18" s="210"/>
      <c r="F18" s="210"/>
      <c r="G18" s="210"/>
      <c r="H18" s="210"/>
      <c r="I18" s="210"/>
      <c r="J18" s="211"/>
      <c r="K18" s="42"/>
    </row>
    <row r="19" spans="2:11" s="2" customFormat="1" ht="15.75" customHeight="1">
      <c r="B19" s="40"/>
      <c r="C19" s="43" t="s">
        <v>67</v>
      </c>
      <c r="D19" s="212" t="s">
        <v>70</v>
      </c>
      <c r="E19" s="212"/>
      <c r="F19" s="212"/>
      <c r="G19" s="212"/>
      <c r="H19" s="212"/>
      <c r="I19" s="212"/>
      <c r="J19" s="213"/>
      <c r="K19" s="42"/>
    </row>
    <row r="20" spans="2:11" s="2" customFormat="1" ht="15.75" customHeight="1" thickBot="1">
      <c r="B20" s="44"/>
      <c r="C20" s="45"/>
      <c r="D20" s="208" t="s">
        <v>71</v>
      </c>
      <c r="E20" s="208"/>
      <c r="F20" s="208"/>
      <c r="G20" s="208"/>
      <c r="H20" s="208"/>
      <c r="I20" s="208"/>
      <c r="J20" s="209"/>
      <c r="K20" s="42"/>
    </row>
  </sheetData>
  <mergeCells count="8">
    <mergeCell ref="D20:J20"/>
    <mergeCell ref="D18:J18"/>
    <mergeCell ref="D19:J19"/>
    <mergeCell ref="B1:J1"/>
    <mergeCell ref="B2:J2"/>
    <mergeCell ref="B3:J3"/>
    <mergeCell ref="H4:I4"/>
    <mergeCell ref="D17:J17"/>
  </mergeCells>
  <hyperlinks>
    <hyperlink ref="D19" r:id="rId1" display="mailto:info@hoteladriana.com"/>
    <hyperlink ref="D20" r:id="rId2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B1:O11"/>
  <sheetViews>
    <sheetView workbookViewId="0">
      <selection activeCell="N18" sqref="N18"/>
    </sheetView>
  </sheetViews>
  <sheetFormatPr defaultRowHeight="15"/>
  <cols>
    <col min="1" max="1" width="2.28515625" style="97" customWidth="1"/>
    <col min="2" max="2" width="4.7109375" style="97" customWidth="1"/>
    <col min="3" max="3" width="19.140625" style="97" bestFit="1" customWidth="1"/>
    <col min="4" max="4" width="7.7109375" style="97" bestFit="1" customWidth="1"/>
    <col min="5" max="6" width="5" style="97" bestFit="1" customWidth="1"/>
    <col min="7" max="7" width="4.140625" style="97" bestFit="1" customWidth="1"/>
    <col min="8" max="8" width="4.8554687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91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129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7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50"/>
      <c r="J4" s="107" t="s">
        <v>6</v>
      </c>
      <c r="K4" s="12" t="s">
        <v>7</v>
      </c>
      <c r="L4" s="4"/>
      <c r="M4" s="13">
        <f>M7+M6</f>
        <v>2478</v>
      </c>
      <c r="N4" s="4"/>
      <c r="O4" s="4"/>
    </row>
    <row r="5" spans="2:15" s="4" customFormat="1">
      <c r="B5" s="24"/>
      <c r="C5" s="108" t="s">
        <v>51</v>
      </c>
      <c r="D5" s="26" t="s">
        <v>15</v>
      </c>
      <c r="E5" s="26">
        <v>0</v>
      </c>
      <c r="F5" s="109">
        <v>280</v>
      </c>
      <c r="G5" s="89"/>
      <c r="H5" s="28"/>
      <c r="I5" s="30"/>
      <c r="J5" s="67">
        <v>0.36458333333333331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68" t="s">
        <v>52</v>
      </c>
      <c r="D6" s="27" t="s">
        <v>14</v>
      </c>
      <c r="E6" s="27">
        <f t="shared" ref="E6:E8" si="0">L6+E5</f>
        <v>52.4</v>
      </c>
      <c r="F6" s="110">
        <v>950</v>
      </c>
      <c r="G6" s="29">
        <f t="shared" ref="G6:G8" si="1">N6</f>
        <v>1.2786259541984735</v>
      </c>
      <c r="H6" s="70" t="s">
        <v>103</v>
      </c>
      <c r="I6" s="71">
        <v>2.0833333333333332E-2</v>
      </c>
      <c r="J6" s="31">
        <f t="shared" ref="J6:J8" si="2">(((E6-E5)/O6)/24)+J5+I6</f>
        <v>0.48034420289855068</v>
      </c>
      <c r="K6" s="32"/>
      <c r="L6" s="4">
        <v>52.4</v>
      </c>
      <c r="M6" s="13">
        <f>F6-F5+K6</f>
        <v>670</v>
      </c>
      <c r="N6" s="33">
        <f t="shared" ref="N6:N8" si="3">(M6/(E6-E5))/10</f>
        <v>1.2786259541984735</v>
      </c>
      <c r="O6" s="4">
        <v>23</v>
      </c>
    </row>
    <row r="7" spans="2:15" s="4" customFormat="1">
      <c r="B7" s="24"/>
      <c r="C7" s="72" t="s">
        <v>53</v>
      </c>
      <c r="D7" s="27" t="s">
        <v>16</v>
      </c>
      <c r="E7" s="27">
        <f t="shared" si="0"/>
        <v>76.7</v>
      </c>
      <c r="F7" s="111">
        <v>2758</v>
      </c>
      <c r="G7" s="29">
        <f t="shared" si="1"/>
        <v>7.440329218106994</v>
      </c>
      <c r="H7" s="70" t="s">
        <v>103</v>
      </c>
      <c r="I7" s="71">
        <v>4.8611111111111112E-2</v>
      </c>
      <c r="J7" s="31">
        <f t="shared" si="2"/>
        <v>0.64145531400966183</v>
      </c>
      <c r="K7" s="32"/>
      <c r="L7" s="4">
        <v>24.3</v>
      </c>
      <c r="M7" s="13">
        <f t="shared" ref="M7:M8" si="4">F7-F6+K7</f>
        <v>1808</v>
      </c>
      <c r="N7" s="33">
        <f t="shared" si="3"/>
        <v>7.440329218106994</v>
      </c>
      <c r="O7" s="4">
        <v>9</v>
      </c>
    </row>
    <row r="8" spans="2:15" s="4" customFormat="1" ht="15.75" thickBot="1">
      <c r="B8" s="112"/>
      <c r="C8" s="113" t="s">
        <v>54</v>
      </c>
      <c r="D8" s="27" t="s">
        <v>16</v>
      </c>
      <c r="E8" s="27">
        <f t="shared" si="0"/>
        <v>98</v>
      </c>
      <c r="F8" s="114">
        <v>1228</v>
      </c>
      <c r="G8" s="29">
        <f t="shared" si="1"/>
        <v>-7.1830985915492978</v>
      </c>
      <c r="H8" s="70"/>
      <c r="I8" s="71"/>
      <c r="J8" s="31">
        <f t="shared" si="2"/>
        <v>0.66364281400966185</v>
      </c>
      <c r="K8" s="32"/>
      <c r="L8" s="4">
        <v>21.3</v>
      </c>
      <c r="M8" s="13">
        <f t="shared" si="4"/>
        <v>-1530</v>
      </c>
      <c r="N8" s="33">
        <f t="shared" si="3"/>
        <v>-7.1830985915492978</v>
      </c>
      <c r="O8" s="4">
        <v>40</v>
      </c>
    </row>
    <row r="9" spans="2:15" s="4" customFormat="1" ht="12.75">
      <c r="B9" s="104"/>
      <c r="C9" s="41" t="s">
        <v>96</v>
      </c>
      <c r="D9" s="247" t="s">
        <v>99</v>
      </c>
      <c r="E9" s="248"/>
      <c r="F9" s="248"/>
      <c r="G9" s="248"/>
      <c r="H9" s="248"/>
      <c r="I9" s="248"/>
      <c r="J9" s="249"/>
    </row>
    <row r="10" spans="2:15" s="4" customFormat="1" ht="12.75">
      <c r="B10" s="105"/>
      <c r="C10" s="43" t="s">
        <v>98</v>
      </c>
      <c r="D10" s="243" t="s">
        <v>101</v>
      </c>
      <c r="E10" s="229"/>
      <c r="F10" s="229"/>
      <c r="G10" s="229"/>
      <c r="H10" s="229"/>
      <c r="I10" s="229"/>
      <c r="J10" s="230"/>
    </row>
    <row r="11" spans="2:15" s="4" customFormat="1" ht="13.5" thickBot="1">
      <c r="B11" s="106"/>
      <c r="C11" s="45" t="s">
        <v>97</v>
      </c>
      <c r="D11" s="244" t="s">
        <v>100</v>
      </c>
      <c r="E11" s="245"/>
      <c r="F11" s="245"/>
      <c r="G11" s="245"/>
      <c r="H11" s="245"/>
      <c r="I11" s="245"/>
      <c r="J11" s="246"/>
    </row>
  </sheetData>
  <mergeCells count="7">
    <mergeCell ref="D10:J10"/>
    <mergeCell ref="D11:J11"/>
    <mergeCell ref="B1:J1"/>
    <mergeCell ref="B2:J2"/>
    <mergeCell ref="B3:J3"/>
    <mergeCell ref="H4:I4"/>
    <mergeCell ref="D9:J9"/>
  </mergeCells>
  <hyperlinks>
    <hyperlink ref="D11" r:id="rId1"/>
    <hyperlink ref="D10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15"/>
  <sheetViews>
    <sheetView workbookViewId="0">
      <selection activeCell="M25" sqref="M25"/>
    </sheetView>
  </sheetViews>
  <sheetFormatPr defaultRowHeight="15"/>
  <cols>
    <col min="1" max="1" width="1.5703125" style="97" customWidth="1"/>
    <col min="2" max="2" width="4.28515625" style="97" customWidth="1"/>
    <col min="3" max="3" width="14.42578125" style="97" bestFit="1" customWidth="1"/>
    <col min="4" max="4" width="2.85546875" style="97" bestFit="1" customWidth="1"/>
    <col min="5" max="5" width="5" style="97" bestFit="1" customWidth="1"/>
    <col min="6" max="6" width="6.7109375" style="97" bestFit="1" customWidth="1"/>
    <col min="7" max="7" width="4.57031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>
      <c r="B2" s="216" t="s">
        <v>137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thickBot="1">
      <c r="B3" s="219" t="s">
        <v>131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85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M7+M9+M10</f>
        <v>3020</v>
      </c>
      <c r="N4" s="4"/>
      <c r="O4" s="4"/>
    </row>
    <row r="5" spans="2:15" s="4" customFormat="1">
      <c r="B5" s="24"/>
      <c r="C5" s="117" t="s">
        <v>54</v>
      </c>
      <c r="D5" s="62"/>
      <c r="E5" s="62">
        <v>0</v>
      </c>
      <c r="F5" s="118">
        <v>1228</v>
      </c>
      <c r="G5" s="64"/>
      <c r="H5" s="65"/>
      <c r="I5" s="66"/>
      <c r="J5" s="67">
        <v>0.35416666666666669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119" t="s">
        <v>123</v>
      </c>
      <c r="D6" s="26"/>
      <c r="E6" s="27">
        <f t="shared" ref="E6:E11" si="0">L6+E5</f>
        <v>30</v>
      </c>
      <c r="F6" s="69">
        <v>555</v>
      </c>
      <c r="G6" s="29">
        <f t="shared" ref="G6:G11" si="1">N6</f>
        <v>-2.2433333333333332</v>
      </c>
      <c r="H6" s="28" t="s">
        <v>12</v>
      </c>
      <c r="I6" s="30">
        <v>3.472222222222222E-3</v>
      </c>
      <c r="J6" s="31">
        <f>(((E6-E5)/O6)/24)+J5+I6</f>
        <v>0.39335317460317459</v>
      </c>
      <c r="K6" s="32"/>
      <c r="L6" s="4">
        <v>30</v>
      </c>
      <c r="M6" s="13">
        <f t="shared" ref="M6:M11" si="2">F6-F5+K6</f>
        <v>-673</v>
      </c>
      <c r="N6" s="33">
        <f t="shared" ref="N6:N11" si="3">(M6/(E6-E5))/10</f>
        <v>-2.2433333333333332</v>
      </c>
      <c r="O6" s="4">
        <v>35</v>
      </c>
    </row>
    <row r="7" spans="2:15" s="4" customFormat="1">
      <c r="B7" s="24"/>
      <c r="C7" s="120" t="s">
        <v>55</v>
      </c>
      <c r="D7" s="27"/>
      <c r="E7" s="27">
        <f t="shared" si="0"/>
        <v>42.5</v>
      </c>
      <c r="F7" s="121">
        <v>1852</v>
      </c>
      <c r="G7" s="29">
        <f t="shared" si="1"/>
        <v>10.376000000000001</v>
      </c>
      <c r="H7" s="70" t="s">
        <v>12</v>
      </c>
      <c r="I7" s="71">
        <v>2.4305555555555556E-2</v>
      </c>
      <c r="J7" s="31">
        <f t="shared" ref="J7:J11" si="4">(((E7-E6)/O7)/24)+J6+I7</f>
        <v>0.48276289682539686</v>
      </c>
      <c r="K7" s="32"/>
      <c r="L7" s="4">
        <v>12.5</v>
      </c>
      <c r="M7" s="13">
        <f t="shared" si="2"/>
        <v>1297</v>
      </c>
      <c r="N7" s="33">
        <f t="shared" si="3"/>
        <v>10.376000000000001</v>
      </c>
      <c r="O7" s="4">
        <v>8</v>
      </c>
    </row>
    <row r="8" spans="2:15" s="4" customFormat="1">
      <c r="B8" s="94"/>
      <c r="C8" s="119" t="s">
        <v>56</v>
      </c>
      <c r="D8" s="27"/>
      <c r="E8" s="27">
        <f t="shared" si="0"/>
        <v>54</v>
      </c>
      <c r="F8" s="122">
        <v>898</v>
      </c>
      <c r="G8" s="29">
        <f t="shared" si="1"/>
        <v>-8.2956521739130444</v>
      </c>
      <c r="H8" s="70" t="s">
        <v>12</v>
      </c>
      <c r="I8" s="71">
        <v>6.9444444444444441E-3</v>
      </c>
      <c r="J8" s="31">
        <f t="shared" si="4"/>
        <v>0.50168650793650793</v>
      </c>
      <c r="K8" s="32"/>
      <c r="L8" s="4">
        <v>11.5</v>
      </c>
      <c r="M8" s="13">
        <f t="shared" si="2"/>
        <v>-954</v>
      </c>
      <c r="N8" s="33">
        <f t="shared" si="3"/>
        <v>-8.2956521739130444</v>
      </c>
      <c r="O8" s="4">
        <v>40</v>
      </c>
    </row>
    <row r="9" spans="2:15" s="4" customFormat="1">
      <c r="B9" s="94"/>
      <c r="C9" s="119" t="s">
        <v>57</v>
      </c>
      <c r="D9" s="27"/>
      <c r="E9" s="27">
        <f t="shared" si="0"/>
        <v>68.8</v>
      </c>
      <c r="F9" s="69">
        <v>1258</v>
      </c>
      <c r="G9" s="29">
        <f t="shared" si="1"/>
        <v>2.4324324324324329</v>
      </c>
      <c r="H9" s="70" t="s">
        <v>103</v>
      </c>
      <c r="I9" s="71">
        <v>4.1666666666666664E-2</v>
      </c>
      <c r="J9" s="31">
        <f t="shared" si="4"/>
        <v>0.57138347763347763</v>
      </c>
      <c r="K9" s="32"/>
      <c r="L9" s="4">
        <v>14.8</v>
      </c>
      <c r="M9" s="13">
        <f t="shared" si="2"/>
        <v>360</v>
      </c>
      <c r="N9" s="33">
        <f t="shared" si="3"/>
        <v>2.4324324324324329</v>
      </c>
      <c r="O9" s="4">
        <v>22</v>
      </c>
    </row>
    <row r="10" spans="2:15" s="4" customFormat="1">
      <c r="B10" s="94"/>
      <c r="C10" s="123" t="s">
        <v>58</v>
      </c>
      <c r="D10" s="27"/>
      <c r="E10" s="27">
        <f t="shared" si="0"/>
        <v>86.1</v>
      </c>
      <c r="F10" s="124">
        <v>2621</v>
      </c>
      <c r="G10" s="29">
        <f t="shared" si="1"/>
        <v>7.8786127167630067</v>
      </c>
      <c r="H10" s="70" t="s">
        <v>12</v>
      </c>
      <c r="I10" s="71">
        <v>2.4305555555555556E-2</v>
      </c>
      <c r="J10" s="31">
        <f t="shared" si="4"/>
        <v>0.66777236652236649</v>
      </c>
      <c r="K10" s="32"/>
      <c r="L10" s="4">
        <v>17.3</v>
      </c>
      <c r="M10" s="13">
        <f t="shared" si="2"/>
        <v>1363</v>
      </c>
      <c r="N10" s="33">
        <f t="shared" si="3"/>
        <v>7.8786127167630067</v>
      </c>
      <c r="O10" s="4">
        <v>10</v>
      </c>
    </row>
    <row r="11" spans="2:15" s="4" customFormat="1" ht="15.75" thickBot="1">
      <c r="B11" s="94"/>
      <c r="C11" s="125" t="s">
        <v>59</v>
      </c>
      <c r="D11" s="35"/>
      <c r="E11" s="35">
        <f t="shared" si="0"/>
        <v>105.1</v>
      </c>
      <c r="F11" s="125">
        <v>1258</v>
      </c>
      <c r="G11" s="37">
        <f t="shared" si="1"/>
        <v>-7.1736842105263161</v>
      </c>
      <c r="H11" s="36"/>
      <c r="I11" s="38"/>
      <c r="J11" s="39">
        <f t="shared" si="4"/>
        <v>0.68756403318903314</v>
      </c>
      <c r="K11" s="32"/>
      <c r="L11" s="4">
        <v>19</v>
      </c>
      <c r="M11" s="13">
        <f t="shared" si="2"/>
        <v>-1363</v>
      </c>
      <c r="N11" s="33">
        <f t="shared" si="3"/>
        <v>-7.1736842105263161</v>
      </c>
      <c r="O11" s="4">
        <v>40</v>
      </c>
    </row>
    <row r="12" spans="2:15" s="4" customFormat="1" ht="15.75" thickBot="1">
      <c r="B12" s="198"/>
      <c r="C12" s="199"/>
      <c r="D12" s="176"/>
      <c r="E12" s="176"/>
      <c r="F12" s="200"/>
      <c r="G12" s="178"/>
      <c r="H12" s="177"/>
      <c r="I12" s="179"/>
      <c r="J12" s="180"/>
      <c r="K12" s="32"/>
      <c r="M12" s="13"/>
      <c r="N12" s="33"/>
    </row>
    <row r="13" spans="2:15" s="4" customFormat="1" ht="12.75">
      <c r="B13" s="104"/>
      <c r="C13" s="255" t="s">
        <v>106</v>
      </c>
      <c r="D13" s="256"/>
      <c r="E13" s="256"/>
      <c r="F13" s="261" t="s">
        <v>108</v>
      </c>
      <c r="G13" s="261"/>
      <c r="H13" s="261"/>
      <c r="I13" s="261"/>
      <c r="J13" s="262"/>
      <c r="K13" s="32"/>
    </row>
    <row r="14" spans="2:15" s="4" customFormat="1" ht="12.75">
      <c r="B14" s="105"/>
      <c r="C14" s="257" t="s">
        <v>107</v>
      </c>
      <c r="D14" s="258"/>
      <c r="E14" s="258"/>
      <c r="F14" s="251" t="s">
        <v>109</v>
      </c>
      <c r="G14" s="251"/>
      <c r="H14" s="251"/>
      <c r="I14" s="251"/>
      <c r="J14" s="252"/>
      <c r="K14" s="32"/>
    </row>
    <row r="15" spans="2:15" s="4" customFormat="1" ht="13.5" thickBot="1">
      <c r="B15" s="106"/>
      <c r="C15" s="259" t="s">
        <v>111</v>
      </c>
      <c r="D15" s="260"/>
      <c r="E15" s="260"/>
      <c r="F15" s="253" t="s">
        <v>110</v>
      </c>
      <c r="G15" s="253"/>
      <c r="H15" s="253"/>
      <c r="I15" s="253"/>
      <c r="J15" s="254"/>
      <c r="K15" s="32"/>
    </row>
  </sheetData>
  <mergeCells count="10">
    <mergeCell ref="B1:J1"/>
    <mergeCell ref="B2:J2"/>
    <mergeCell ref="B3:J3"/>
    <mergeCell ref="H4:I4"/>
    <mergeCell ref="F13:J13"/>
    <mergeCell ref="F14:J14"/>
    <mergeCell ref="F15:J15"/>
    <mergeCell ref="C13:E13"/>
    <mergeCell ref="C14:E14"/>
    <mergeCell ref="C15:E15"/>
  </mergeCells>
  <hyperlinks>
    <hyperlink ref="F15" r:id="rId1"/>
    <hyperlink ref="F13" r:id="rId2"/>
    <hyperlink ref="F14" r:id="rId3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>
  <dimension ref="B1:O13"/>
  <sheetViews>
    <sheetView workbookViewId="0">
      <selection activeCell="B2" sqref="B2:J2"/>
    </sheetView>
  </sheetViews>
  <sheetFormatPr defaultRowHeight="15"/>
  <cols>
    <col min="1" max="1" width="9.140625" style="97"/>
    <col min="2" max="2" width="4.140625" style="97" customWidth="1"/>
    <col min="3" max="3" width="15.85546875" style="97" bestFit="1" customWidth="1"/>
    <col min="4" max="4" width="2.85546875" style="97" bestFit="1" customWidth="1"/>
    <col min="5" max="5" width="3.85546875" style="97" bestFit="1" customWidth="1"/>
    <col min="6" max="6" width="6.710937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137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113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98" t="s">
        <v>0</v>
      </c>
      <c r="D4" s="56" t="s">
        <v>1</v>
      </c>
      <c r="E4" s="56" t="s">
        <v>2</v>
      </c>
      <c r="F4" s="58" t="s">
        <v>3</v>
      </c>
      <c r="G4" s="58" t="s">
        <v>4</v>
      </c>
      <c r="H4" s="227" t="s">
        <v>5</v>
      </c>
      <c r="I4" s="227"/>
      <c r="J4" s="59" t="s">
        <v>6</v>
      </c>
      <c r="K4" s="12" t="s">
        <v>7</v>
      </c>
      <c r="L4" s="4"/>
      <c r="M4" s="13">
        <f>M6+M8</f>
        <v>2018</v>
      </c>
      <c r="N4" s="4"/>
      <c r="O4" s="4"/>
    </row>
    <row r="5" spans="2:15" s="4" customFormat="1">
      <c r="B5" s="99"/>
      <c r="C5" s="153" t="s">
        <v>54</v>
      </c>
      <c r="D5" s="62"/>
      <c r="E5" s="62">
        <v>0</v>
      </c>
      <c r="F5" s="154">
        <v>1228</v>
      </c>
      <c r="G5" s="64"/>
      <c r="H5" s="65"/>
      <c r="I5" s="66"/>
      <c r="J5" s="67">
        <v>0.36458333333333331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99"/>
      <c r="C6" s="155" t="s">
        <v>58</v>
      </c>
      <c r="D6" s="27"/>
      <c r="E6" s="27">
        <f t="shared" ref="E6:E9" si="0">L6+E5</f>
        <v>25</v>
      </c>
      <c r="F6" s="121">
        <v>2621</v>
      </c>
      <c r="G6" s="29">
        <f t="shared" ref="G6:G9" si="1">N6</f>
        <v>5.5720000000000001</v>
      </c>
      <c r="H6" s="70" t="s">
        <v>12</v>
      </c>
      <c r="I6" s="71">
        <v>4.1666666666666664E-2</v>
      </c>
      <c r="J6" s="31">
        <f>(((E6-E5)/O6)/24)+J5+I6</f>
        <v>0.51041666666666663</v>
      </c>
      <c r="K6" s="32"/>
      <c r="L6" s="4">
        <v>25</v>
      </c>
      <c r="M6" s="13">
        <f t="shared" ref="M6:M9" si="2">F6-F5+K6</f>
        <v>1393</v>
      </c>
      <c r="N6" s="33">
        <f t="shared" ref="N6:N9" si="3">(M6/(E6-E5))/10</f>
        <v>5.5720000000000001</v>
      </c>
      <c r="O6" s="4">
        <v>10</v>
      </c>
    </row>
    <row r="7" spans="2:15" s="4" customFormat="1">
      <c r="B7" s="99"/>
      <c r="C7" s="156" t="s">
        <v>59</v>
      </c>
      <c r="D7" s="27"/>
      <c r="E7" s="27">
        <f t="shared" si="0"/>
        <v>44</v>
      </c>
      <c r="F7" s="117">
        <v>1258</v>
      </c>
      <c r="G7" s="29">
        <f t="shared" si="1"/>
        <v>-7.1736842105263161</v>
      </c>
      <c r="H7" s="70" t="s">
        <v>103</v>
      </c>
      <c r="I7" s="71">
        <v>4.1666666666666664E-2</v>
      </c>
      <c r="J7" s="31">
        <f t="shared" ref="J7:J9" si="4">(((E7-E6)/O7)/24)+J6+I7</f>
        <v>0.57187499999999991</v>
      </c>
      <c r="K7" s="32"/>
      <c r="L7" s="4">
        <v>19</v>
      </c>
      <c r="M7" s="13">
        <f t="shared" si="2"/>
        <v>-1363</v>
      </c>
      <c r="N7" s="33">
        <f t="shared" si="3"/>
        <v>-7.1736842105263161</v>
      </c>
      <c r="O7" s="4">
        <v>40</v>
      </c>
    </row>
    <row r="8" spans="2:15" s="4" customFormat="1">
      <c r="B8" s="99"/>
      <c r="C8" s="156" t="s">
        <v>112</v>
      </c>
      <c r="D8" s="27"/>
      <c r="E8" s="27">
        <f t="shared" si="0"/>
        <v>54</v>
      </c>
      <c r="F8" s="117">
        <v>1883</v>
      </c>
      <c r="G8" s="29">
        <f t="shared" si="1"/>
        <v>6.25</v>
      </c>
      <c r="H8" s="70" t="s">
        <v>12</v>
      </c>
      <c r="I8" s="71">
        <v>2.0833333333333332E-2</v>
      </c>
      <c r="J8" s="31">
        <f t="shared" si="4"/>
        <v>0.63437499999999991</v>
      </c>
      <c r="K8" s="32"/>
      <c r="L8" s="4">
        <v>10</v>
      </c>
      <c r="M8" s="13">
        <f t="shared" si="2"/>
        <v>625</v>
      </c>
      <c r="N8" s="33">
        <f t="shared" si="3"/>
        <v>6.25</v>
      </c>
      <c r="O8" s="4">
        <v>10</v>
      </c>
    </row>
    <row r="9" spans="2:15" s="4" customFormat="1" ht="15.75" thickBot="1">
      <c r="B9" s="99"/>
      <c r="C9" s="157" t="s">
        <v>59</v>
      </c>
      <c r="D9" s="75"/>
      <c r="E9" s="75">
        <f t="shared" si="0"/>
        <v>64</v>
      </c>
      <c r="F9" s="158">
        <v>1258</v>
      </c>
      <c r="G9" s="77">
        <f t="shared" si="1"/>
        <v>-6.25</v>
      </c>
      <c r="H9" s="78"/>
      <c r="I9" s="79"/>
      <c r="J9" s="80">
        <f t="shared" si="4"/>
        <v>0.64479166666666654</v>
      </c>
      <c r="K9" s="32"/>
      <c r="L9" s="4">
        <v>10</v>
      </c>
      <c r="M9" s="13">
        <f t="shared" si="2"/>
        <v>-625</v>
      </c>
      <c r="N9" s="33">
        <f t="shared" si="3"/>
        <v>-6.25</v>
      </c>
      <c r="O9" s="4">
        <v>40</v>
      </c>
    </row>
    <row r="10" spans="2:15" s="4" customFormat="1" ht="15.75" thickBot="1">
      <c r="B10" s="99"/>
      <c r="C10" s="201"/>
      <c r="D10" s="176"/>
      <c r="E10" s="176"/>
      <c r="F10" s="202"/>
      <c r="G10" s="178"/>
      <c r="H10" s="177"/>
      <c r="I10" s="179"/>
      <c r="J10" s="180"/>
      <c r="K10" s="32"/>
      <c r="M10" s="13"/>
      <c r="N10" s="33"/>
    </row>
    <row r="11" spans="2:15" s="4" customFormat="1" ht="12.75">
      <c r="B11" s="104"/>
      <c r="C11" s="267" t="s">
        <v>106</v>
      </c>
      <c r="D11" s="268"/>
      <c r="E11" s="268"/>
      <c r="F11" s="269" t="s">
        <v>108</v>
      </c>
      <c r="G11" s="269"/>
      <c r="H11" s="269"/>
      <c r="I11" s="269"/>
      <c r="J11" s="270"/>
      <c r="K11" s="32"/>
    </row>
    <row r="12" spans="2:15" s="4" customFormat="1" ht="12.75">
      <c r="B12" s="105"/>
      <c r="C12" s="263" t="s">
        <v>107</v>
      </c>
      <c r="D12" s="264"/>
      <c r="E12" s="264"/>
      <c r="F12" s="238" t="s">
        <v>109</v>
      </c>
      <c r="G12" s="238"/>
      <c r="H12" s="238"/>
      <c r="I12" s="238"/>
      <c r="J12" s="239"/>
      <c r="K12" s="32"/>
    </row>
    <row r="13" spans="2:15" s="4" customFormat="1" ht="13.5" thickBot="1">
      <c r="B13" s="106"/>
      <c r="C13" s="265" t="s">
        <v>111</v>
      </c>
      <c r="D13" s="266"/>
      <c r="E13" s="266"/>
      <c r="F13" s="208" t="s">
        <v>110</v>
      </c>
      <c r="G13" s="208"/>
      <c r="H13" s="208"/>
      <c r="I13" s="208"/>
      <c r="J13" s="209"/>
      <c r="K13" s="32"/>
    </row>
  </sheetData>
  <mergeCells count="10">
    <mergeCell ref="C12:E12"/>
    <mergeCell ref="F12:J12"/>
    <mergeCell ref="C13:E13"/>
    <mergeCell ref="F13:J13"/>
    <mergeCell ref="B1:J1"/>
    <mergeCell ref="B2:J2"/>
    <mergeCell ref="B3:J3"/>
    <mergeCell ref="H4:I4"/>
    <mergeCell ref="C11:E11"/>
    <mergeCell ref="F11:J11"/>
  </mergeCells>
  <hyperlinks>
    <hyperlink ref="F13" r:id="rId1"/>
    <hyperlink ref="F11" r:id="rId2"/>
    <hyperlink ref="F12" r:id="rId3"/>
  </hyperlinks>
  <pageMargins left="0.7" right="0.7" top="0.75" bottom="0.75" header="0.3" footer="0.3"/>
  <pageSetup paperSize="9" orientation="portrait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>
  <dimension ref="B1:O16"/>
  <sheetViews>
    <sheetView workbookViewId="0">
      <selection activeCell="M25" sqref="M25"/>
    </sheetView>
  </sheetViews>
  <sheetFormatPr defaultRowHeight="15"/>
  <cols>
    <col min="1" max="1" width="5" style="97" customWidth="1"/>
    <col min="2" max="2" width="4" style="97" customWidth="1"/>
    <col min="3" max="3" width="23.42578125" style="97" bestFit="1" customWidth="1"/>
    <col min="4" max="4" width="2.85546875" style="97" bestFit="1" customWidth="1"/>
    <col min="5" max="5" width="4.5703125" style="97" bestFit="1" customWidth="1"/>
    <col min="6" max="6" width="6.710937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ht="15.75" thickBot="1"/>
    <row r="2" spans="2:15" s="4" customFormat="1" ht="12.75" customHeight="1">
      <c r="B2" s="216" t="s">
        <v>138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122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98" t="s">
        <v>0</v>
      </c>
      <c r="D4" s="56" t="s">
        <v>1</v>
      </c>
      <c r="E4" s="56" t="s">
        <v>2</v>
      </c>
      <c r="F4" s="57" t="s">
        <v>3</v>
      </c>
      <c r="G4" s="57" t="s">
        <v>4</v>
      </c>
      <c r="H4" s="227" t="s">
        <v>5</v>
      </c>
      <c r="I4" s="227"/>
      <c r="J4" s="59" t="s">
        <v>6</v>
      </c>
      <c r="K4" s="12" t="s">
        <v>7</v>
      </c>
      <c r="L4" s="4"/>
      <c r="M4" s="13">
        <f>M7+M9+M11</f>
        <v>2033</v>
      </c>
      <c r="N4" s="4"/>
      <c r="O4" s="4"/>
    </row>
    <row r="5" spans="2:15" s="23" customFormat="1">
      <c r="B5" s="126"/>
      <c r="C5" s="100" t="s">
        <v>59</v>
      </c>
      <c r="D5" s="17"/>
      <c r="E5" s="17">
        <v>0</v>
      </c>
      <c r="F5" s="127">
        <v>1258</v>
      </c>
      <c r="G5" s="19"/>
      <c r="H5" s="18"/>
      <c r="I5" s="20"/>
      <c r="J5" s="21">
        <v>0.35416666666666669</v>
      </c>
      <c r="K5" s="22"/>
      <c r="L5" s="23" t="s">
        <v>8</v>
      </c>
      <c r="M5" s="23" t="s">
        <v>9</v>
      </c>
      <c r="N5" s="23" t="s">
        <v>10</v>
      </c>
      <c r="O5" s="23" t="s">
        <v>11</v>
      </c>
    </row>
    <row r="6" spans="2:15" s="23" customFormat="1">
      <c r="B6" s="128"/>
      <c r="C6" s="101" t="s">
        <v>60</v>
      </c>
      <c r="D6" s="129"/>
      <c r="E6" s="129">
        <f>E5+L6</f>
        <v>31</v>
      </c>
      <c r="F6" s="69">
        <v>500</v>
      </c>
      <c r="G6" s="130">
        <f>N6</f>
        <v>-2.4451612903225808</v>
      </c>
      <c r="H6" s="131" t="s">
        <v>12</v>
      </c>
      <c r="I6" s="132">
        <v>6.9444444444444441E-3</v>
      </c>
      <c r="J6" s="133">
        <f>(((E6-E5)/O6)/24)+J5+I6</f>
        <v>0.39801587301587299</v>
      </c>
      <c r="K6" s="22"/>
      <c r="L6" s="23">
        <v>31</v>
      </c>
      <c r="M6" s="134">
        <f t="shared" ref="M6:M12" si="0">F6-F5+K6</f>
        <v>-758</v>
      </c>
      <c r="N6" s="135">
        <f t="shared" ref="N6:N12" si="1">(M6/(E6-E5))/10</f>
        <v>-2.4451612903225808</v>
      </c>
      <c r="O6" s="23">
        <v>35</v>
      </c>
    </row>
    <row r="7" spans="2:15" s="23" customFormat="1">
      <c r="B7" s="128"/>
      <c r="C7" s="102" t="s">
        <v>61</v>
      </c>
      <c r="D7" s="129"/>
      <c r="E7" s="129">
        <f t="shared" ref="E7:E12" si="2">E6+L7</f>
        <v>51</v>
      </c>
      <c r="F7" s="73">
        <v>1828</v>
      </c>
      <c r="G7" s="130">
        <f t="shared" ref="G7:G12" si="3">N7</f>
        <v>6.6400000000000006</v>
      </c>
      <c r="H7" s="131" t="s">
        <v>12</v>
      </c>
      <c r="I7" s="132">
        <v>2.4305555555555556E-2</v>
      </c>
      <c r="J7" s="133">
        <f t="shared" ref="J7:J12" si="4">(((E7-E6)/O7)/24)+J6+I7</f>
        <v>0.49807900432900432</v>
      </c>
      <c r="K7" s="22"/>
      <c r="L7" s="23">
        <v>20</v>
      </c>
      <c r="M7" s="134">
        <f t="shared" si="0"/>
        <v>1328</v>
      </c>
      <c r="N7" s="135">
        <f t="shared" si="1"/>
        <v>6.6400000000000006</v>
      </c>
      <c r="O7" s="23">
        <v>11</v>
      </c>
    </row>
    <row r="8" spans="2:15" s="23" customFormat="1">
      <c r="B8" s="128"/>
      <c r="C8" s="101" t="s">
        <v>62</v>
      </c>
      <c r="D8" s="129"/>
      <c r="E8" s="129">
        <f t="shared" si="2"/>
        <v>72</v>
      </c>
      <c r="F8" s="69">
        <v>749</v>
      </c>
      <c r="G8" s="130">
        <f t="shared" si="3"/>
        <v>-5.1380952380952376</v>
      </c>
      <c r="H8" s="131" t="s">
        <v>103</v>
      </c>
      <c r="I8" s="132">
        <v>3.125E-2</v>
      </c>
      <c r="J8" s="133">
        <f t="shared" si="4"/>
        <v>0.55120400432900429</v>
      </c>
      <c r="K8" s="22"/>
      <c r="L8" s="23">
        <v>21</v>
      </c>
      <c r="M8" s="134">
        <f t="shared" si="0"/>
        <v>-1079</v>
      </c>
      <c r="N8" s="135">
        <f t="shared" si="1"/>
        <v>-5.1380952380952376</v>
      </c>
      <c r="O8" s="23">
        <v>40</v>
      </c>
    </row>
    <row r="9" spans="2:15" s="23" customFormat="1">
      <c r="B9" s="128"/>
      <c r="C9" s="102" t="s">
        <v>63</v>
      </c>
      <c r="D9" s="129"/>
      <c r="E9" s="129">
        <f t="shared" si="2"/>
        <v>79.900000000000006</v>
      </c>
      <c r="F9" s="73">
        <v>1297</v>
      </c>
      <c r="G9" s="130">
        <f t="shared" si="3"/>
        <v>6.936708860759488</v>
      </c>
      <c r="H9" s="131" t="s">
        <v>12</v>
      </c>
      <c r="I9" s="132">
        <v>1.0416666666666666E-2</v>
      </c>
      <c r="J9" s="133">
        <f t="shared" si="4"/>
        <v>0.59154491341991333</v>
      </c>
      <c r="K9" s="22"/>
      <c r="L9" s="23">
        <v>7.9</v>
      </c>
      <c r="M9" s="134">
        <f t="shared" si="0"/>
        <v>548</v>
      </c>
      <c r="N9" s="135">
        <f t="shared" si="1"/>
        <v>6.936708860759488</v>
      </c>
      <c r="O9" s="23">
        <v>11</v>
      </c>
    </row>
    <row r="10" spans="2:15" s="23" customFormat="1">
      <c r="B10" s="128"/>
      <c r="C10" s="136" t="s">
        <v>120</v>
      </c>
      <c r="D10" s="129"/>
      <c r="E10" s="129">
        <f t="shared" si="2"/>
        <v>115.9</v>
      </c>
      <c r="F10" s="137">
        <v>250</v>
      </c>
      <c r="G10" s="130">
        <f t="shared" si="3"/>
        <v>-2.9083333333333332</v>
      </c>
      <c r="H10" s="131" t="s">
        <v>12</v>
      </c>
      <c r="I10" s="132">
        <v>6.9444444444444441E-3</v>
      </c>
      <c r="J10" s="133">
        <f t="shared" si="4"/>
        <v>0.63902989840489832</v>
      </c>
      <c r="K10" s="22"/>
      <c r="L10" s="23">
        <v>36</v>
      </c>
      <c r="M10" s="134">
        <f t="shared" si="0"/>
        <v>-1047</v>
      </c>
      <c r="N10" s="135">
        <f t="shared" si="1"/>
        <v>-2.9083333333333332</v>
      </c>
      <c r="O10" s="23">
        <v>37</v>
      </c>
    </row>
    <row r="11" spans="2:15" s="23" customFormat="1">
      <c r="B11" s="128"/>
      <c r="C11" s="102" t="s">
        <v>121</v>
      </c>
      <c r="D11" s="129"/>
      <c r="E11" s="129">
        <f t="shared" si="2"/>
        <v>122.9</v>
      </c>
      <c r="F11" s="73">
        <v>407</v>
      </c>
      <c r="G11" s="130">
        <f t="shared" si="3"/>
        <v>2.2428571428571429</v>
      </c>
      <c r="H11" s="131" t="s">
        <v>12</v>
      </c>
      <c r="I11" s="132"/>
      <c r="J11" s="133">
        <f t="shared" si="4"/>
        <v>0.65228747416247412</v>
      </c>
      <c r="K11" s="22"/>
      <c r="L11" s="23">
        <v>7</v>
      </c>
      <c r="M11" s="134">
        <f t="shared" si="0"/>
        <v>157</v>
      </c>
      <c r="N11" s="135">
        <f t="shared" si="1"/>
        <v>2.2428571428571429</v>
      </c>
      <c r="O11" s="23">
        <v>22</v>
      </c>
    </row>
    <row r="12" spans="2:15" s="23" customFormat="1" ht="15.75" thickBot="1">
      <c r="B12" s="138"/>
      <c r="C12" s="103" t="s">
        <v>64</v>
      </c>
      <c r="D12" s="139"/>
      <c r="E12" s="139">
        <f t="shared" si="2"/>
        <v>135.9</v>
      </c>
      <c r="F12" s="76">
        <v>240</v>
      </c>
      <c r="G12" s="140">
        <f t="shared" si="3"/>
        <v>-1.2846153846153847</v>
      </c>
      <c r="H12" s="141"/>
      <c r="I12" s="142"/>
      <c r="J12" s="143">
        <f t="shared" si="4"/>
        <v>0.66921455749580749</v>
      </c>
      <c r="K12" s="22"/>
      <c r="L12" s="23">
        <v>13</v>
      </c>
      <c r="M12" s="134">
        <f t="shared" si="0"/>
        <v>-167</v>
      </c>
      <c r="N12" s="135">
        <f t="shared" si="1"/>
        <v>-1.2846153846153847</v>
      </c>
      <c r="O12" s="23">
        <v>32</v>
      </c>
    </row>
    <row r="13" spans="2:15" s="23" customFormat="1" ht="15.75" thickBot="1">
      <c r="B13" s="128"/>
      <c r="C13" s="183"/>
      <c r="D13" s="203"/>
      <c r="E13" s="203"/>
      <c r="F13" s="184"/>
      <c r="G13" s="204"/>
      <c r="H13" s="205"/>
      <c r="I13" s="206"/>
      <c r="J13" s="207"/>
      <c r="K13" s="22"/>
      <c r="M13" s="134"/>
      <c r="N13" s="135"/>
    </row>
    <row r="14" spans="2:15" s="23" customFormat="1" ht="12.75">
      <c r="B14" s="144"/>
      <c r="C14" s="145" t="s">
        <v>114</v>
      </c>
      <c r="D14" s="268" t="s">
        <v>117</v>
      </c>
      <c r="E14" s="268"/>
      <c r="F14" s="268"/>
      <c r="G14" s="268"/>
      <c r="H14" s="268"/>
      <c r="I14" s="268"/>
      <c r="J14" s="273"/>
      <c r="K14" s="22"/>
      <c r="M14" s="134"/>
      <c r="N14" s="135"/>
    </row>
    <row r="15" spans="2:15" s="23" customFormat="1" ht="12.75">
      <c r="B15" s="15"/>
      <c r="C15" s="146" t="s">
        <v>115</v>
      </c>
      <c r="D15" s="274" t="s">
        <v>118</v>
      </c>
      <c r="E15" s="274"/>
      <c r="F15" s="274"/>
      <c r="G15" s="274"/>
      <c r="H15" s="274"/>
      <c r="I15" s="274"/>
      <c r="J15" s="275"/>
      <c r="K15" s="22"/>
      <c r="M15" s="134"/>
      <c r="N15" s="135"/>
    </row>
    <row r="16" spans="2:15" s="23" customFormat="1" ht="13.5" thickBot="1">
      <c r="B16" s="147"/>
      <c r="C16" s="148" t="s">
        <v>116</v>
      </c>
      <c r="D16" s="271" t="s">
        <v>119</v>
      </c>
      <c r="E16" s="271"/>
      <c r="F16" s="271"/>
      <c r="G16" s="271"/>
      <c r="H16" s="271"/>
      <c r="I16" s="271"/>
      <c r="J16" s="272"/>
      <c r="K16" s="22"/>
      <c r="M16" s="134"/>
      <c r="N16" s="135"/>
    </row>
  </sheetData>
  <mergeCells count="6">
    <mergeCell ref="D16:J16"/>
    <mergeCell ref="B2:J2"/>
    <mergeCell ref="B3:J3"/>
    <mergeCell ref="H4:I4"/>
    <mergeCell ref="D14:J14"/>
    <mergeCell ref="D15:J15"/>
  </mergeCells>
  <hyperlinks>
    <hyperlink ref="D16" r:id="rId1"/>
    <hyperlink ref="D15" r:id="rId2" display="mailto:nhorioalserio@nh-hotels.com"/>
  </hyperlinks>
  <pageMargins left="0.7" right="0.7" top="0.75" bottom="0.75" header="0.3" footer="0.3"/>
  <pageSetup paperSize="9" orientation="portrait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>
  <dimension ref="B1:O14"/>
  <sheetViews>
    <sheetView workbookViewId="0">
      <selection activeCell="M21" sqref="M21"/>
    </sheetView>
  </sheetViews>
  <sheetFormatPr defaultRowHeight="15"/>
  <cols>
    <col min="1" max="2" width="3.5703125" style="159" customWidth="1"/>
    <col min="3" max="3" width="23.42578125" style="159" bestFit="1" customWidth="1"/>
    <col min="4" max="4" width="5.28515625" style="159" bestFit="1" customWidth="1"/>
    <col min="5" max="5" width="4.5703125" style="159" bestFit="1" customWidth="1"/>
    <col min="6" max="6" width="5.7109375" style="159" bestFit="1" customWidth="1"/>
    <col min="7" max="7" width="4.140625" style="159" bestFit="1" customWidth="1"/>
    <col min="8" max="8" width="8.42578125" style="159" bestFit="1" customWidth="1"/>
    <col min="9" max="9" width="4.5703125" style="159" bestFit="1" customWidth="1"/>
    <col min="10" max="10" width="5.5703125" style="159" bestFit="1" customWidth="1"/>
    <col min="11" max="11" width="8.5703125" style="159" bestFit="1" customWidth="1"/>
    <col min="12" max="13" width="13.140625" style="159" bestFit="1" customWidth="1"/>
    <col min="14" max="14" width="18.140625" style="159" bestFit="1" customWidth="1"/>
    <col min="15" max="15" width="8.140625" style="159" bestFit="1" customWidth="1"/>
    <col min="16" max="16384" width="9.140625" style="159"/>
  </cols>
  <sheetData>
    <row r="1" spans="2:15" ht="15.75" thickBot="1"/>
    <row r="2" spans="2:15" s="23" customFormat="1" ht="12.75" customHeight="1">
      <c r="B2" s="216" t="s">
        <v>139</v>
      </c>
      <c r="C2" s="217"/>
      <c r="D2" s="217"/>
      <c r="E2" s="217"/>
      <c r="F2" s="217"/>
      <c r="G2" s="217"/>
      <c r="H2" s="217"/>
      <c r="I2" s="217"/>
      <c r="J2" s="218"/>
      <c r="K2" s="5"/>
    </row>
    <row r="3" spans="2:15" s="23" customFormat="1" ht="13.5" customHeight="1" thickBot="1">
      <c r="B3" s="219" t="s">
        <v>136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66" customFormat="1" ht="13.5" thickBot="1">
      <c r="B4" s="160"/>
      <c r="C4" s="161" t="s">
        <v>0</v>
      </c>
      <c r="D4" s="162" t="s">
        <v>1</v>
      </c>
      <c r="E4" s="162" t="s">
        <v>2</v>
      </c>
      <c r="F4" s="163" t="s">
        <v>3</v>
      </c>
      <c r="G4" s="163" t="s">
        <v>4</v>
      </c>
      <c r="H4" s="276" t="s">
        <v>5</v>
      </c>
      <c r="I4" s="277"/>
      <c r="J4" s="164" t="s">
        <v>6</v>
      </c>
      <c r="K4" s="165" t="s">
        <v>7</v>
      </c>
      <c r="L4" s="23"/>
      <c r="M4" s="134">
        <f>M7+M9</f>
        <v>404</v>
      </c>
      <c r="N4" s="23"/>
      <c r="O4" s="23"/>
    </row>
    <row r="5" spans="2:15" s="23" customFormat="1">
      <c r="B5" s="128"/>
      <c r="C5" s="100" t="s">
        <v>59</v>
      </c>
      <c r="D5" s="17" t="s">
        <v>13</v>
      </c>
      <c r="E5" s="17">
        <v>0</v>
      </c>
      <c r="F5" s="127">
        <v>1258</v>
      </c>
      <c r="G5" s="19"/>
      <c r="H5" s="18"/>
      <c r="I5" s="20"/>
      <c r="J5" s="21">
        <v>0.36458333333333331</v>
      </c>
      <c r="K5" s="22"/>
      <c r="L5" s="23" t="s">
        <v>8</v>
      </c>
      <c r="M5" s="23" t="s">
        <v>9</v>
      </c>
      <c r="N5" s="23" t="s">
        <v>10</v>
      </c>
      <c r="O5" s="23" t="s">
        <v>11</v>
      </c>
    </row>
    <row r="6" spans="2:15" s="23" customFormat="1">
      <c r="B6" s="128"/>
      <c r="C6" s="101" t="s">
        <v>92</v>
      </c>
      <c r="D6" s="129" t="s">
        <v>17</v>
      </c>
      <c r="E6" s="129">
        <f t="shared" ref="E6:E10" si="0">L6+E5</f>
        <v>82.6</v>
      </c>
      <c r="F6" s="69">
        <v>188</v>
      </c>
      <c r="G6" s="130">
        <f t="shared" ref="G6:G10" si="1">N6</f>
        <v>-1.295399515738499</v>
      </c>
      <c r="H6" s="131"/>
      <c r="I6" s="132"/>
      <c r="J6" s="133">
        <f t="shared" ref="J6:J10" si="2">(((E6-E5)/O6)/24)+J5+I6</f>
        <v>0.47930555555555554</v>
      </c>
      <c r="K6" s="22"/>
      <c r="L6" s="23">
        <v>82.6</v>
      </c>
      <c r="M6" s="134">
        <f t="shared" ref="M6:M10" si="3">F6-F5+K6</f>
        <v>-1070</v>
      </c>
      <c r="N6" s="135">
        <f t="shared" ref="N6:N10" si="4">(M6/(E6-E5))/10</f>
        <v>-1.295399515738499</v>
      </c>
      <c r="O6" s="23">
        <v>30</v>
      </c>
    </row>
    <row r="7" spans="2:15" s="23" customFormat="1">
      <c r="B7" s="128"/>
      <c r="C7" s="101" t="s">
        <v>93</v>
      </c>
      <c r="D7" s="129" t="s">
        <v>18</v>
      </c>
      <c r="E7" s="129">
        <f t="shared" si="0"/>
        <v>85.8</v>
      </c>
      <c r="F7" s="69">
        <v>450</v>
      </c>
      <c r="G7" s="130">
        <f t="shared" si="1"/>
        <v>8.1874999999999929</v>
      </c>
      <c r="H7" s="131" t="s">
        <v>103</v>
      </c>
      <c r="I7" s="132">
        <v>4.1666666666666664E-2</v>
      </c>
      <c r="J7" s="133">
        <f t="shared" si="2"/>
        <v>0.53763888888888889</v>
      </c>
      <c r="K7" s="22"/>
      <c r="L7" s="23">
        <v>3.2</v>
      </c>
      <c r="M7" s="134">
        <f t="shared" si="3"/>
        <v>262</v>
      </c>
      <c r="N7" s="135">
        <f t="shared" si="4"/>
        <v>8.1874999999999929</v>
      </c>
      <c r="O7" s="23">
        <v>8</v>
      </c>
    </row>
    <row r="8" spans="2:15" s="23" customFormat="1">
      <c r="B8" s="128"/>
      <c r="C8" s="101" t="s">
        <v>94</v>
      </c>
      <c r="D8" s="129" t="s">
        <v>18</v>
      </c>
      <c r="E8" s="129">
        <f t="shared" si="0"/>
        <v>108</v>
      </c>
      <c r="F8" s="69">
        <v>265</v>
      </c>
      <c r="G8" s="130">
        <f t="shared" si="1"/>
        <v>-0.83333333333333326</v>
      </c>
      <c r="H8" s="131"/>
      <c r="I8" s="132"/>
      <c r="J8" s="133">
        <f t="shared" si="2"/>
        <v>0.56847222222222227</v>
      </c>
      <c r="K8" s="22"/>
      <c r="L8" s="23">
        <v>22.2</v>
      </c>
      <c r="M8" s="134">
        <f t="shared" si="3"/>
        <v>-185</v>
      </c>
      <c r="N8" s="135">
        <f t="shared" si="4"/>
        <v>-0.83333333333333326</v>
      </c>
      <c r="O8" s="23">
        <v>30</v>
      </c>
    </row>
    <row r="9" spans="2:15" s="23" customFormat="1">
      <c r="B9" s="128"/>
      <c r="C9" s="101" t="s">
        <v>95</v>
      </c>
      <c r="D9" s="129" t="s">
        <v>18</v>
      </c>
      <c r="E9" s="129">
        <f t="shared" si="0"/>
        <v>112</v>
      </c>
      <c r="F9" s="69">
        <v>407</v>
      </c>
      <c r="G9" s="130">
        <f t="shared" si="1"/>
        <v>3.55</v>
      </c>
      <c r="H9" s="131" t="s">
        <v>12</v>
      </c>
      <c r="I9" s="132">
        <v>3.472222222222222E-3</v>
      </c>
      <c r="J9" s="133">
        <f t="shared" si="2"/>
        <v>0.58476495726495725</v>
      </c>
      <c r="K9" s="22"/>
      <c r="L9" s="23">
        <v>4</v>
      </c>
      <c r="M9" s="134">
        <f t="shared" si="3"/>
        <v>142</v>
      </c>
      <c r="N9" s="135">
        <f t="shared" si="4"/>
        <v>3.55</v>
      </c>
      <c r="O9" s="23">
        <v>13</v>
      </c>
    </row>
    <row r="10" spans="2:15" s="23" customFormat="1" ht="15.75" thickBot="1">
      <c r="B10" s="138"/>
      <c r="C10" s="103" t="s">
        <v>64</v>
      </c>
      <c r="D10" s="139" t="s">
        <v>19</v>
      </c>
      <c r="E10" s="139">
        <f t="shared" si="0"/>
        <v>129</v>
      </c>
      <c r="F10" s="76">
        <v>240</v>
      </c>
      <c r="G10" s="140">
        <f t="shared" si="1"/>
        <v>-0.98235294117647065</v>
      </c>
      <c r="H10" s="141"/>
      <c r="I10" s="142"/>
      <c r="J10" s="143">
        <f t="shared" si="2"/>
        <v>0.60837606837606839</v>
      </c>
      <c r="K10" s="22"/>
      <c r="L10" s="23">
        <v>17</v>
      </c>
      <c r="M10" s="134">
        <f t="shared" si="3"/>
        <v>-167</v>
      </c>
      <c r="N10" s="135">
        <f t="shared" si="4"/>
        <v>-0.98235294117647065</v>
      </c>
      <c r="O10" s="23">
        <v>30</v>
      </c>
    </row>
    <row r="11" spans="2:15" s="23" customFormat="1" ht="15.75" thickBot="1">
      <c r="B11" s="128"/>
      <c r="C11" s="183"/>
      <c r="D11" s="203"/>
      <c r="E11" s="203"/>
      <c r="F11" s="184"/>
      <c r="G11" s="204"/>
      <c r="H11" s="205"/>
      <c r="I11" s="206"/>
      <c r="J11" s="207"/>
      <c r="K11" s="22"/>
      <c r="M11" s="134"/>
      <c r="N11" s="135"/>
    </row>
    <row r="12" spans="2:15" s="23" customFormat="1" ht="12.75">
      <c r="B12" s="144"/>
      <c r="C12" s="145" t="s">
        <v>114</v>
      </c>
      <c r="D12" s="268" t="s">
        <v>117</v>
      </c>
      <c r="E12" s="268"/>
      <c r="F12" s="268"/>
      <c r="G12" s="268"/>
      <c r="H12" s="268"/>
      <c r="I12" s="268"/>
      <c r="J12" s="273"/>
      <c r="K12" s="22"/>
      <c r="M12" s="134"/>
      <c r="N12" s="135"/>
    </row>
    <row r="13" spans="2:15" s="23" customFormat="1" ht="12.75">
      <c r="B13" s="15"/>
      <c r="C13" s="146" t="s">
        <v>115</v>
      </c>
      <c r="D13" s="274" t="s">
        <v>118</v>
      </c>
      <c r="E13" s="274"/>
      <c r="F13" s="274"/>
      <c r="G13" s="274"/>
      <c r="H13" s="274"/>
      <c r="I13" s="274"/>
      <c r="J13" s="275"/>
      <c r="K13" s="22"/>
      <c r="M13" s="134"/>
      <c r="N13" s="135"/>
    </row>
    <row r="14" spans="2:15" s="23" customFormat="1" ht="13.5" thickBot="1">
      <c r="B14" s="147"/>
      <c r="C14" s="148" t="s">
        <v>116</v>
      </c>
      <c r="D14" s="271" t="s">
        <v>119</v>
      </c>
      <c r="E14" s="271"/>
      <c r="F14" s="271"/>
      <c r="G14" s="271"/>
      <c r="H14" s="271"/>
      <c r="I14" s="271"/>
      <c r="J14" s="272"/>
      <c r="K14" s="22"/>
      <c r="M14" s="134"/>
      <c r="N14" s="135"/>
    </row>
  </sheetData>
  <mergeCells count="6">
    <mergeCell ref="D14:J14"/>
    <mergeCell ref="B2:J2"/>
    <mergeCell ref="B3:J3"/>
    <mergeCell ref="H4:I4"/>
    <mergeCell ref="D12:J12"/>
    <mergeCell ref="D13:J13"/>
  </mergeCells>
  <hyperlinks>
    <hyperlink ref="D14" r:id="rId1"/>
    <hyperlink ref="D13" r:id="rId2" display="mailto:nhorioalserio@nh-hotels.com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0"/>
  <sheetViews>
    <sheetView workbookViewId="0">
      <selection activeCell="N35" sqref="N35"/>
    </sheetView>
  </sheetViews>
  <sheetFormatPr defaultRowHeight="15"/>
  <cols>
    <col min="1" max="1" width="9.140625" style="53"/>
    <col min="2" max="2" width="4" style="53" customWidth="1"/>
    <col min="3" max="3" width="17" style="53" bestFit="1" customWidth="1"/>
    <col min="4" max="4" width="2.85546875" style="53" bestFit="1" customWidth="1"/>
    <col min="5" max="5" width="5" style="53" bestFit="1" customWidth="1"/>
    <col min="6" max="6" width="4" style="53" bestFit="1" customWidth="1"/>
    <col min="7" max="7" width="4.140625" style="53" bestFit="1" customWidth="1"/>
    <col min="8" max="8" width="8.42578125" style="53" bestFit="1" customWidth="1"/>
    <col min="9" max="9" width="4.5703125" style="53" bestFit="1" customWidth="1"/>
    <col min="10" max="10" width="5.5703125" style="53" bestFit="1" customWidth="1"/>
    <col min="11" max="11" width="8.5703125" style="53" bestFit="1" customWidth="1"/>
    <col min="12" max="13" width="13.140625" style="53" bestFit="1" customWidth="1"/>
    <col min="14" max="14" width="18.140625" style="53" bestFit="1" customWidth="1"/>
    <col min="15" max="15" width="8.140625" style="53" bestFit="1" customWidth="1"/>
    <col min="16" max="16384" width="9.140625" style="53"/>
  </cols>
  <sheetData>
    <row r="1" spans="2:15" s="2" customFormat="1" ht="13.5" thickBot="1">
      <c r="B1" s="214"/>
      <c r="C1" s="215"/>
      <c r="D1" s="215"/>
      <c r="E1" s="215"/>
      <c r="F1" s="215"/>
      <c r="G1" s="215"/>
      <c r="H1" s="215"/>
      <c r="I1" s="215"/>
      <c r="J1" s="215"/>
      <c r="K1" s="1"/>
    </row>
    <row r="2" spans="2:15" s="4" customFormat="1" ht="12.75" customHeight="1">
      <c r="B2" s="216" t="s">
        <v>72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125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7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M6+M7+M9+M10+M12+M13+M15</f>
        <v>1999</v>
      </c>
      <c r="N4" s="4"/>
      <c r="O4" s="4"/>
    </row>
    <row r="5" spans="2:15" s="23" customFormat="1" ht="12.75">
      <c r="B5" s="15"/>
      <c r="C5" s="16" t="s">
        <v>20</v>
      </c>
      <c r="D5" s="17"/>
      <c r="E5" s="17">
        <v>0</v>
      </c>
      <c r="F5" s="18">
        <v>46</v>
      </c>
      <c r="G5" s="19"/>
      <c r="H5" s="18"/>
      <c r="I5" s="20"/>
      <c r="J5" s="21">
        <v>0.39583333333333331</v>
      </c>
      <c r="K5" s="22"/>
      <c r="L5" s="23" t="s">
        <v>8</v>
      </c>
      <c r="M5" s="23" t="s">
        <v>9</v>
      </c>
      <c r="N5" s="23" t="s">
        <v>10</v>
      </c>
      <c r="O5" s="23" t="s">
        <v>11</v>
      </c>
    </row>
    <row r="6" spans="2:15" s="23" customFormat="1" ht="12.75">
      <c r="B6" s="15"/>
      <c r="C6" s="25" t="s">
        <v>21</v>
      </c>
      <c r="D6" s="47"/>
      <c r="E6" s="27">
        <f t="shared" ref="E6:E15" si="0">L6+E5</f>
        <v>22.6</v>
      </c>
      <c r="F6" s="28">
        <v>183</v>
      </c>
      <c r="G6" s="29">
        <f t="shared" ref="G6:G15" si="1">N6</f>
        <v>0.60619469026548667</v>
      </c>
      <c r="H6" s="28"/>
      <c r="I6" s="30"/>
      <c r="J6" s="31">
        <f t="shared" ref="J6:J15" si="2">(((E6-E5)/O6)/24)+J5+I6</f>
        <v>0.43677536231884057</v>
      </c>
      <c r="K6" s="22"/>
      <c r="L6" s="4">
        <v>22.6</v>
      </c>
      <c r="M6" s="13">
        <f t="shared" ref="M6:M15" si="3">F6-F5+K6</f>
        <v>137</v>
      </c>
      <c r="N6" s="33">
        <f t="shared" ref="N6:N15" si="4">(M6/(E6-E5))/10</f>
        <v>0.60619469026548667</v>
      </c>
      <c r="O6" s="23">
        <v>23</v>
      </c>
    </row>
    <row r="7" spans="2:15" s="4" customFormat="1" ht="12.75">
      <c r="B7" s="24"/>
      <c r="C7" s="25" t="s">
        <v>22</v>
      </c>
      <c r="D7" s="26"/>
      <c r="E7" s="27">
        <f t="shared" si="0"/>
        <v>26.5</v>
      </c>
      <c r="F7" s="28">
        <v>361</v>
      </c>
      <c r="G7" s="29">
        <f t="shared" si="1"/>
        <v>4.5641025641025657</v>
      </c>
      <c r="H7" s="28" t="s">
        <v>12</v>
      </c>
      <c r="I7" s="30">
        <v>6.9444444444444441E-3</v>
      </c>
      <c r="J7" s="31">
        <f t="shared" si="2"/>
        <v>0.45849253403601226</v>
      </c>
      <c r="K7" s="32"/>
      <c r="L7" s="4">
        <v>3.9</v>
      </c>
      <c r="M7" s="13">
        <f t="shared" si="3"/>
        <v>178</v>
      </c>
      <c r="N7" s="33">
        <f t="shared" si="4"/>
        <v>4.5641025641025657</v>
      </c>
      <c r="O7" s="4">
        <v>11</v>
      </c>
    </row>
    <row r="8" spans="2:15" s="4" customFormat="1" ht="12.75">
      <c r="B8" s="24"/>
      <c r="C8" s="25" t="s">
        <v>23</v>
      </c>
      <c r="D8" s="26"/>
      <c r="E8" s="27">
        <f t="shared" si="0"/>
        <v>30</v>
      </c>
      <c r="F8" s="28">
        <v>130</v>
      </c>
      <c r="G8" s="29">
        <f t="shared" si="1"/>
        <v>-6.6</v>
      </c>
      <c r="H8" s="28" t="s">
        <v>12</v>
      </c>
      <c r="I8" s="30"/>
      <c r="J8" s="31">
        <f t="shared" si="2"/>
        <v>0.4621383673693456</v>
      </c>
      <c r="K8" s="32"/>
      <c r="L8" s="4">
        <v>3.5</v>
      </c>
      <c r="M8" s="13">
        <f t="shared" si="3"/>
        <v>-231</v>
      </c>
      <c r="N8" s="33">
        <f t="shared" si="4"/>
        <v>-6.6</v>
      </c>
      <c r="O8" s="4">
        <v>40</v>
      </c>
    </row>
    <row r="9" spans="2:15" s="4" customFormat="1" ht="12.75">
      <c r="B9" s="24"/>
      <c r="C9" s="25" t="s">
        <v>24</v>
      </c>
      <c r="D9" s="26"/>
      <c r="E9" s="27">
        <f t="shared" si="0"/>
        <v>61</v>
      </c>
      <c r="F9" s="28">
        <v>250</v>
      </c>
      <c r="G9" s="29">
        <f t="shared" si="1"/>
        <v>0.38709677419354838</v>
      </c>
      <c r="H9" s="28"/>
      <c r="I9" s="30"/>
      <c r="J9" s="31">
        <f t="shared" si="2"/>
        <v>0.50826931975029799</v>
      </c>
      <c r="K9" s="32"/>
      <c r="L9" s="4">
        <v>31</v>
      </c>
      <c r="M9" s="13">
        <f t="shared" si="3"/>
        <v>120</v>
      </c>
      <c r="N9" s="33">
        <f t="shared" si="4"/>
        <v>0.38709677419354838</v>
      </c>
      <c r="O9" s="4">
        <v>28</v>
      </c>
    </row>
    <row r="10" spans="2:15" s="4" customFormat="1" ht="12.75">
      <c r="B10" s="24"/>
      <c r="C10" s="25" t="s">
        <v>25</v>
      </c>
      <c r="D10" s="26"/>
      <c r="E10" s="27">
        <f t="shared" si="0"/>
        <v>67</v>
      </c>
      <c r="F10" s="28">
        <v>701</v>
      </c>
      <c r="G10" s="29">
        <f t="shared" si="1"/>
        <v>7.5166666666666675</v>
      </c>
      <c r="H10" s="28" t="s">
        <v>12</v>
      </c>
      <c r="I10" s="30">
        <v>1.3888888888888888E-2</v>
      </c>
      <c r="J10" s="31">
        <f t="shared" si="2"/>
        <v>0.55340820863918683</v>
      </c>
      <c r="K10" s="32"/>
      <c r="L10" s="4">
        <v>6</v>
      </c>
      <c r="M10" s="13">
        <f t="shared" si="3"/>
        <v>451</v>
      </c>
      <c r="N10" s="33">
        <f t="shared" si="4"/>
        <v>7.5166666666666675</v>
      </c>
      <c r="O10" s="4">
        <v>8</v>
      </c>
    </row>
    <row r="11" spans="2:15" s="4" customFormat="1" ht="12.75">
      <c r="B11" s="24"/>
      <c r="C11" s="25" t="s">
        <v>102</v>
      </c>
      <c r="D11" s="26"/>
      <c r="E11" s="27">
        <f t="shared" si="0"/>
        <v>78</v>
      </c>
      <c r="F11" s="28">
        <v>290</v>
      </c>
      <c r="G11" s="29">
        <f t="shared" si="1"/>
        <v>-3.7363636363636368</v>
      </c>
      <c r="H11" s="28" t="s">
        <v>103</v>
      </c>
      <c r="I11" s="30">
        <v>4.1666666666666664E-2</v>
      </c>
      <c r="J11" s="31">
        <f t="shared" si="2"/>
        <v>0.6071362788146254</v>
      </c>
      <c r="K11" s="32"/>
      <c r="L11" s="4">
        <v>11</v>
      </c>
      <c r="M11" s="13">
        <f t="shared" si="3"/>
        <v>-411</v>
      </c>
      <c r="N11" s="33">
        <f t="shared" si="4"/>
        <v>-3.7363636363636368</v>
      </c>
      <c r="O11" s="4">
        <v>38</v>
      </c>
    </row>
    <row r="12" spans="2:15" s="4" customFormat="1" ht="12.75">
      <c r="B12" s="24"/>
      <c r="C12" s="25" t="s">
        <v>26</v>
      </c>
      <c r="D12" s="26"/>
      <c r="E12" s="27">
        <f t="shared" si="0"/>
        <v>99.1</v>
      </c>
      <c r="F12" s="28">
        <v>476</v>
      </c>
      <c r="G12" s="29">
        <f t="shared" si="1"/>
        <v>0.88151658767772534</v>
      </c>
      <c r="H12" s="28"/>
      <c r="I12" s="30"/>
      <c r="J12" s="31">
        <f t="shared" si="2"/>
        <v>0.64536091649578475</v>
      </c>
      <c r="K12" s="32"/>
      <c r="L12" s="4">
        <v>21.1</v>
      </c>
      <c r="M12" s="13">
        <f t="shared" si="3"/>
        <v>186</v>
      </c>
      <c r="N12" s="33">
        <f t="shared" si="4"/>
        <v>0.88151658767772534</v>
      </c>
      <c r="O12" s="4">
        <v>23</v>
      </c>
    </row>
    <row r="13" spans="2:15" s="4" customFormat="1" ht="12.75">
      <c r="B13" s="24"/>
      <c r="C13" s="25" t="s">
        <v>27</v>
      </c>
      <c r="D13" s="26"/>
      <c r="E13" s="27">
        <f t="shared" si="0"/>
        <v>110</v>
      </c>
      <c r="F13" s="28">
        <v>992</v>
      </c>
      <c r="G13" s="29">
        <f t="shared" si="1"/>
        <v>4.7339449541284377</v>
      </c>
      <c r="H13" s="28" t="s">
        <v>12</v>
      </c>
      <c r="I13" s="30">
        <v>2.0833333333333332E-2</v>
      </c>
      <c r="J13" s="31">
        <f t="shared" si="2"/>
        <v>0.70748212861699689</v>
      </c>
      <c r="K13" s="32"/>
      <c r="L13" s="4">
        <v>10.9</v>
      </c>
      <c r="M13" s="13">
        <f t="shared" si="3"/>
        <v>516</v>
      </c>
      <c r="N13" s="33">
        <f t="shared" si="4"/>
        <v>4.7339449541284377</v>
      </c>
      <c r="O13" s="4">
        <v>11</v>
      </c>
    </row>
    <row r="14" spans="2:15" s="4" customFormat="1" ht="12.75">
      <c r="B14" s="24"/>
      <c r="C14" s="25" t="s">
        <v>28</v>
      </c>
      <c r="D14" s="26"/>
      <c r="E14" s="27">
        <f t="shared" si="0"/>
        <v>117</v>
      </c>
      <c r="F14" s="28">
        <v>569</v>
      </c>
      <c r="G14" s="29">
        <f t="shared" si="1"/>
        <v>-6.0428571428571427</v>
      </c>
      <c r="H14" s="28" t="s">
        <v>12</v>
      </c>
      <c r="I14" s="30">
        <v>3.472222222222222E-3</v>
      </c>
      <c r="J14" s="31">
        <f t="shared" si="2"/>
        <v>0.71824601750588579</v>
      </c>
      <c r="K14" s="32"/>
      <c r="L14" s="4">
        <v>7</v>
      </c>
      <c r="M14" s="13">
        <f t="shared" si="3"/>
        <v>-423</v>
      </c>
      <c r="N14" s="33">
        <f t="shared" si="4"/>
        <v>-6.0428571428571427</v>
      </c>
      <c r="O14" s="4">
        <v>40</v>
      </c>
    </row>
    <row r="15" spans="2:15" s="4" customFormat="1" ht="13.5" thickBot="1">
      <c r="B15" s="24"/>
      <c r="C15" s="34" t="s">
        <v>29</v>
      </c>
      <c r="D15" s="167"/>
      <c r="E15" s="35">
        <f t="shared" si="0"/>
        <v>137</v>
      </c>
      <c r="F15" s="36">
        <v>980</v>
      </c>
      <c r="G15" s="37">
        <f t="shared" si="1"/>
        <v>2.0550000000000002</v>
      </c>
      <c r="H15" s="36"/>
      <c r="I15" s="38"/>
      <c r="J15" s="39">
        <f t="shared" si="2"/>
        <v>0.75991268417255242</v>
      </c>
      <c r="K15" s="32"/>
      <c r="L15" s="4">
        <v>20</v>
      </c>
      <c r="M15" s="13">
        <f t="shared" si="3"/>
        <v>411</v>
      </c>
      <c r="N15" s="33">
        <f t="shared" si="4"/>
        <v>2.0550000000000002</v>
      </c>
      <c r="O15" s="4">
        <v>20</v>
      </c>
    </row>
    <row r="16" spans="2:15" s="4" customFormat="1" ht="13.5" thickBot="1">
      <c r="B16" s="24"/>
      <c r="C16" s="175"/>
      <c r="D16" s="176"/>
      <c r="E16" s="176"/>
      <c r="F16" s="177"/>
      <c r="G16" s="178"/>
      <c r="H16" s="177"/>
      <c r="I16" s="179"/>
      <c r="J16" s="180"/>
      <c r="K16" s="32"/>
      <c r="M16" s="13"/>
      <c r="N16" s="33"/>
    </row>
    <row r="17" spans="2:11" s="2" customFormat="1" ht="12.75">
      <c r="B17" s="48"/>
      <c r="C17" s="49" t="s">
        <v>65</v>
      </c>
      <c r="D17" s="223" t="s">
        <v>68</v>
      </c>
      <c r="E17" s="223"/>
      <c r="F17" s="223"/>
      <c r="G17" s="223"/>
      <c r="H17" s="223"/>
      <c r="I17" s="223"/>
      <c r="J17" s="224"/>
      <c r="K17" s="42"/>
    </row>
    <row r="18" spans="2:11" s="2" customFormat="1" ht="12.75">
      <c r="B18" s="48"/>
      <c r="C18" s="50" t="s">
        <v>66</v>
      </c>
      <c r="D18" s="210" t="s">
        <v>69</v>
      </c>
      <c r="E18" s="210"/>
      <c r="F18" s="210"/>
      <c r="G18" s="210"/>
      <c r="H18" s="210"/>
      <c r="I18" s="210"/>
      <c r="J18" s="211"/>
      <c r="K18" s="42"/>
    </row>
    <row r="19" spans="2:11" s="2" customFormat="1" ht="12.75">
      <c r="B19" s="48"/>
      <c r="C19" s="50" t="s">
        <v>67</v>
      </c>
      <c r="D19" s="212" t="s">
        <v>70</v>
      </c>
      <c r="E19" s="212"/>
      <c r="F19" s="212"/>
      <c r="G19" s="212"/>
      <c r="H19" s="212"/>
      <c r="I19" s="212"/>
      <c r="J19" s="213"/>
      <c r="K19" s="42"/>
    </row>
    <row r="20" spans="2:11" ht="15.75" thickBot="1">
      <c r="B20" s="51"/>
      <c r="C20" s="52"/>
      <c r="D20" s="208" t="s">
        <v>71</v>
      </c>
      <c r="E20" s="208"/>
      <c r="F20" s="208"/>
      <c r="G20" s="208"/>
      <c r="H20" s="208"/>
      <c r="I20" s="208"/>
      <c r="J20" s="209"/>
    </row>
  </sheetData>
  <mergeCells count="8">
    <mergeCell ref="D20:J20"/>
    <mergeCell ref="D18:J18"/>
    <mergeCell ref="D19:J19"/>
    <mergeCell ref="B1:J1"/>
    <mergeCell ref="B2:J2"/>
    <mergeCell ref="B3:J3"/>
    <mergeCell ref="H4:I4"/>
    <mergeCell ref="D17:J17"/>
  </mergeCells>
  <hyperlinks>
    <hyperlink ref="D19" r:id="rId1" display="mailto:info@hoteladriana.com"/>
    <hyperlink ref="D20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B1:O20"/>
  <sheetViews>
    <sheetView workbookViewId="0">
      <selection activeCell="O28" sqref="O28"/>
    </sheetView>
  </sheetViews>
  <sheetFormatPr defaultRowHeight="15"/>
  <cols>
    <col min="1" max="1" width="9.140625" style="53"/>
    <col min="2" max="2" width="3.85546875" style="53" customWidth="1"/>
    <col min="3" max="3" width="19.42578125" style="53" bestFit="1" customWidth="1"/>
    <col min="4" max="4" width="2.85546875" style="53" bestFit="1" customWidth="1"/>
    <col min="5" max="5" width="5" style="53" bestFit="1" customWidth="1"/>
    <col min="6" max="6" width="6.7109375" style="53" bestFit="1" customWidth="1"/>
    <col min="7" max="7" width="4.5703125" style="53" bestFit="1" customWidth="1"/>
    <col min="8" max="8" width="8.42578125" style="53" bestFit="1" customWidth="1"/>
    <col min="9" max="9" width="4.5703125" style="53" bestFit="1" customWidth="1"/>
    <col min="10" max="10" width="5.5703125" style="53" bestFit="1" customWidth="1"/>
    <col min="11" max="11" width="8.5703125" style="53" bestFit="1" customWidth="1"/>
    <col min="12" max="12" width="9.140625" style="53"/>
    <col min="13" max="13" width="13.140625" style="53" bestFit="1" customWidth="1"/>
    <col min="14" max="14" width="18.140625" style="53" bestFit="1" customWidth="1"/>
    <col min="15" max="15" width="8.140625" style="53" bestFit="1" customWidth="1"/>
    <col min="16" max="16384" width="9.140625" style="53"/>
  </cols>
  <sheetData>
    <row r="1" spans="2:15" s="5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  <c r="L1" s="4"/>
      <c r="M1" s="4"/>
      <c r="N1" s="4"/>
      <c r="O1" s="4"/>
    </row>
    <row r="2" spans="2:15" s="2" customFormat="1" ht="12.75" customHeight="1">
      <c r="B2" s="216" t="s">
        <v>73</v>
      </c>
      <c r="C2" s="217"/>
      <c r="D2" s="217"/>
      <c r="E2" s="217"/>
      <c r="F2" s="217"/>
      <c r="G2" s="217"/>
      <c r="H2" s="217"/>
      <c r="I2" s="217"/>
      <c r="J2" s="218"/>
      <c r="K2" s="3"/>
      <c r="L2" s="4"/>
      <c r="M2" s="4"/>
      <c r="N2" s="4"/>
      <c r="O2" s="4"/>
    </row>
    <row r="3" spans="2:15" s="2" customFormat="1" ht="13.5" customHeight="1" thickBot="1">
      <c r="B3" s="219" t="s">
        <v>126</v>
      </c>
      <c r="C3" s="220"/>
      <c r="D3" s="220"/>
      <c r="E3" s="220"/>
      <c r="F3" s="220"/>
      <c r="G3" s="220"/>
      <c r="H3" s="220"/>
      <c r="I3" s="220"/>
      <c r="J3" s="221"/>
      <c r="K3" s="5"/>
      <c r="L3" s="4"/>
      <c r="M3" s="4"/>
      <c r="N3" s="4"/>
      <c r="O3" s="4"/>
    </row>
    <row r="4" spans="2:15" s="60" customFormat="1" ht="13.5" thickBot="1">
      <c r="B4" s="6"/>
      <c r="C4" s="55" t="s">
        <v>0</v>
      </c>
      <c r="D4" s="56" t="s">
        <v>1</v>
      </c>
      <c r="E4" s="56" t="s">
        <v>2</v>
      </c>
      <c r="F4" s="57" t="s">
        <v>3</v>
      </c>
      <c r="G4" s="57" t="s">
        <v>4</v>
      </c>
      <c r="H4" s="227" t="s">
        <v>5</v>
      </c>
      <c r="I4" s="227"/>
      <c r="J4" s="59" t="s">
        <v>6</v>
      </c>
      <c r="K4" s="12" t="s">
        <v>7</v>
      </c>
      <c r="L4" s="4"/>
      <c r="M4" s="13">
        <f>M6+M7+M9+M11+M12+M14</f>
        <v>3448</v>
      </c>
      <c r="N4" s="4"/>
      <c r="O4" s="4"/>
    </row>
    <row r="5" spans="2:15" s="4" customFormat="1">
      <c r="B5" s="24"/>
      <c r="C5" s="61" t="s">
        <v>29</v>
      </c>
      <c r="D5" s="62"/>
      <c r="E5" s="62">
        <v>0</v>
      </c>
      <c r="F5" s="63">
        <v>980</v>
      </c>
      <c r="G5" s="64"/>
      <c r="H5" s="65"/>
      <c r="I5" s="66"/>
      <c r="J5" s="67">
        <v>0.35416666666666669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68" t="s">
        <v>30</v>
      </c>
      <c r="D6" s="27"/>
      <c r="E6" s="27">
        <v>10.9</v>
      </c>
      <c r="F6" s="69">
        <v>1314</v>
      </c>
      <c r="G6" s="29">
        <f t="shared" ref="G6:G15" si="0">N6</f>
        <v>3.0642201834862384</v>
      </c>
      <c r="H6" s="70"/>
      <c r="I6" s="71"/>
      <c r="J6" s="31">
        <f>(((E6-E5)/O6)/24)+J5+I6</f>
        <v>0.37939814814814815</v>
      </c>
      <c r="K6" s="32"/>
      <c r="L6" s="4">
        <v>8.9</v>
      </c>
      <c r="M6" s="13">
        <f t="shared" ref="M6:M15" si="1">F6-F5+K6</f>
        <v>334</v>
      </c>
      <c r="N6" s="33">
        <f>(M6/(E6-E5))/10</f>
        <v>3.0642201834862384</v>
      </c>
      <c r="O6" s="4">
        <v>18</v>
      </c>
    </row>
    <row r="7" spans="2:15" s="4" customFormat="1">
      <c r="B7" s="24"/>
      <c r="C7" s="72" t="s">
        <v>31</v>
      </c>
      <c r="D7" s="27"/>
      <c r="E7" s="27">
        <f t="shared" ref="E7:E15" si="2">L7+E6</f>
        <v>21</v>
      </c>
      <c r="F7" s="73">
        <v>2236</v>
      </c>
      <c r="G7" s="29">
        <f t="shared" si="0"/>
        <v>9.1287128712871297</v>
      </c>
      <c r="H7" s="70" t="s">
        <v>12</v>
      </c>
      <c r="I7" s="71">
        <v>2.4305555555555556E-2</v>
      </c>
      <c r="J7" s="31">
        <f>(((E7-E6)/O7)/24)+J6+I7</f>
        <v>0.45046296296296301</v>
      </c>
      <c r="K7" s="32"/>
      <c r="L7" s="4">
        <v>10.1</v>
      </c>
      <c r="M7" s="13">
        <f t="shared" si="1"/>
        <v>922</v>
      </c>
      <c r="N7" s="33">
        <f>(M7/(E7-E6))/10</f>
        <v>9.1287128712871297</v>
      </c>
      <c r="O7" s="4">
        <v>9</v>
      </c>
    </row>
    <row r="8" spans="2:15" s="4" customFormat="1">
      <c r="B8" s="24"/>
      <c r="C8" s="68" t="s">
        <v>32</v>
      </c>
      <c r="D8" s="27"/>
      <c r="E8" s="27">
        <f t="shared" si="2"/>
        <v>37.200000000000003</v>
      </c>
      <c r="F8" s="69">
        <v>1180</v>
      </c>
      <c r="G8" s="29">
        <f t="shared" si="0"/>
        <v>-6.5185185185185173</v>
      </c>
      <c r="H8" s="70" t="s">
        <v>12</v>
      </c>
      <c r="I8" s="71">
        <v>6.9444444444444441E-3</v>
      </c>
      <c r="J8" s="31">
        <f>(((E8-E7)/O8)/24)+J7+I8</f>
        <v>0.47428240740740746</v>
      </c>
      <c r="K8" s="32"/>
      <c r="L8" s="4">
        <v>16.2</v>
      </c>
      <c r="M8" s="13">
        <f t="shared" si="1"/>
        <v>-1056</v>
      </c>
      <c r="N8" s="33">
        <f>(M8/(E8-E7))/10</f>
        <v>-6.5185185185185173</v>
      </c>
      <c r="O8" s="4">
        <v>40</v>
      </c>
    </row>
    <row r="9" spans="2:15" s="4" customFormat="1">
      <c r="B9" s="24"/>
      <c r="C9" s="72" t="s">
        <v>33</v>
      </c>
      <c r="D9" s="27"/>
      <c r="E9" s="27">
        <f t="shared" si="2"/>
        <v>45.300000000000004</v>
      </c>
      <c r="F9" s="73">
        <v>1805</v>
      </c>
      <c r="G9" s="29">
        <f t="shared" si="0"/>
        <v>7.7160493827160481</v>
      </c>
      <c r="H9" s="70" t="s">
        <v>12</v>
      </c>
      <c r="I9" s="71">
        <v>1.0416666666666666E-2</v>
      </c>
      <c r="J9" s="31">
        <f>(((E9-E8)/O9)/24)+J8+I9</f>
        <v>0.51844907407407415</v>
      </c>
      <c r="K9" s="32"/>
      <c r="L9" s="4">
        <v>8.1</v>
      </c>
      <c r="M9" s="13">
        <f t="shared" si="1"/>
        <v>625</v>
      </c>
      <c r="N9" s="33">
        <f>(M9/(E9-E8))/10</f>
        <v>7.7160493827160481</v>
      </c>
      <c r="O9" s="4">
        <v>10</v>
      </c>
    </row>
    <row r="10" spans="2:15" s="4" customFormat="1">
      <c r="B10" s="24"/>
      <c r="C10" s="68" t="s">
        <v>34</v>
      </c>
      <c r="D10" s="27"/>
      <c r="E10" s="27">
        <f t="shared" si="2"/>
        <v>49.400000000000006</v>
      </c>
      <c r="F10" s="69">
        <v>1644</v>
      </c>
      <c r="G10" s="29">
        <f t="shared" si="0"/>
        <v>-3.9268292682926811</v>
      </c>
      <c r="H10" s="70" t="s">
        <v>103</v>
      </c>
      <c r="I10" s="71">
        <v>3.125E-2</v>
      </c>
      <c r="J10" s="31">
        <f t="shared" ref="J10:J15" si="3">(((E10-E9)/O10)/24)+J9+I10</f>
        <v>0.55396990740740748</v>
      </c>
      <c r="K10" s="32"/>
      <c r="L10" s="4">
        <v>4.0999999999999996</v>
      </c>
      <c r="M10" s="13">
        <f t="shared" si="1"/>
        <v>-161</v>
      </c>
      <c r="N10" s="33">
        <f t="shared" ref="N10:N15" si="4">(M10/(E10-E9))/10</f>
        <v>-3.9268292682926811</v>
      </c>
      <c r="O10" s="4">
        <v>40</v>
      </c>
    </row>
    <row r="11" spans="2:15" s="4" customFormat="1">
      <c r="B11" s="24"/>
      <c r="C11" s="72" t="s">
        <v>35</v>
      </c>
      <c r="D11" s="27"/>
      <c r="E11" s="27">
        <f t="shared" si="2"/>
        <v>54.300000000000004</v>
      </c>
      <c r="F11" s="73">
        <v>1844</v>
      </c>
      <c r="G11" s="29">
        <f t="shared" si="0"/>
        <v>4.0816326530612255</v>
      </c>
      <c r="H11" s="70"/>
      <c r="I11" s="71"/>
      <c r="J11" s="31">
        <f t="shared" si="3"/>
        <v>0.56758101851851861</v>
      </c>
      <c r="K11" s="32"/>
      <c r="L11" s="4">
        <v>4.9000000000000004</v>
      </c>
      <c r="M11" s="13">
        <f t="shared" si="1"/>
        <v>200</v>
      </c>
      <c r="N11" s="33">
        <f t="shared" si="4"/>
        <v>4.0816326530612255</v>
      </c>
      <c r="O11" s="4">
        <v>15</v>
      </c>
    </row>
    <row r="12" spans="2:15" s="4" customFormat="1">
      <c r="B12" s="24"/>
      <c r="C12" s="72" t="s">
        <v>36</v>
      </c>
      <c r="D12" s="27"/>
      <c r="E12" s="27">
        <f t="shared" si="2"/>
        <v>58.400000000000006</v>
      </c>
      <c r="F12" s="73">
        <v>2320</v>
      </c>
      <c r="G12" s="29">
        <f t="shared" si="0"/>
        <v>11.609756097560972</v>
      </c>
      <c r="H12" s="70" t="s">
        <v>12</v>
      </c>
      <c r="I12" s="71">
        <v>1.3888888888888888E-2</v>
      </c>
      <c r="J12" s="31">
        <f t="shared" si="3"/>
        <v>0.60994212962962968</v>
      </c>
      <c r="K12" s="32"/>
      <c r="L12" s="4">
        <v>4.0999999999999996</v>
      </c>
      <c r="M12" s="13">
        <f t="shared" si="1"/>
        <v>476</v>
      </c>
      <c r="N12" s="33">
        <f t="shared" si="4"/>
        <v>11.609756097560972</v>
      </c>
      <c r="O12" s="4">
        <v>6</v>
      </c>
    </row>
    <row r="13" spans="2:15" s="4" customFormat="1">
      <c r="B13" s="24"/>
      <c r="C13" s="68" t="s">
        <v>32</v>
      </c>
      <c r="D13" s="27"/>
      <c r="E13" s="27">
        <f t="shared" si="2"/>
        <v>88.800000000000011</v>
      </c>
      <c r="F13" s="69">
        <v>1212</v>
      </c>
      <c r="G13" s="29">
        <f t="shared" si="0"/>
        <v>-3.6447368421052624</v>
      </c>
      <c r="H13" s="70" t="s">
        <v>12</v>
      </c>
      <c r="I13" s="71">
        <v>6.9444444444444441E-3</v>
      </c>
      <c r="J13" s="31">
        <f t="shared" si="3"/>
        <v>0.64855324074074072</v>
      </c>
      <c r="K13" s="32"/>
      <c r="L13" s="4">
        <v>30.4</v>
      </c>
      <c r="M13" s="13">
        <f t="shared" si="1"/>
        <v>-1108</v>
      </c>
      <c r="N13" s="33">
        <f t="shared" si="4"/>
        <v>-3.6447368421052624</v>
      </c>
      <c r="O13" s="4">
        <v>40</v>
      </c>
    </row>
    <row r="14" spans="2:15" s="4" customFormat="1">
      <c r="B14" s="24"/>
      <c r="C14" s="72" t="s">
        <v>37</v>
      </c>
      <c r="D14" s="27"/>
      <c r="E14" s="27">
        <f t="shared" si="2"/>
        <v>103.00000000000001</v>
      </c>
      <c r="F14" s="73">
        <v>2103</v>
      </c>
      <c r="G14" s="29">
        <f t="shared" si="0"/>
        <v>6.2746478873239422</v>
      </c>
      <c r="H14" s="70" t="s">
        <v>12</v>
      </c>
      <c r="I14" s="71">
        <v>1.3888888888888888E-2</v>
      </c>
      <c r="J14" s="31">
        <f t="shared" si="3"/>
        <v>0.71174768518518516</v>
      </c>
      <c r="K14" s="32"/>
      <c r="L14" s="4">
        <v>14.2</v>
      </c>
      <c r="M14" s="13">
        <f t="shared" si="1"/>
        <v>891</v>
      </c>
      <c r="N14" s="33">
        <f t="shared" si="4"/>
        <v>6.2746478873239422</v>
      </c>
      <c r="O14" s="4">
        <v>12</v>
      </c>
    </row>
    <row r="15" spans="2:15" s="4" customFormat="1" ht="15.75" thickBot="1">
      <c r="B15" s="24"/>
      <c r="C15" s="74" t="s">
        <v>29</v>
      </c>
      <c r="D15" s="75"/>
      <c r="E15" s="75">
        <f t="shared" si="2"/>
        <v>133</v>
      </c>
      <c r="F15" s="76">
        <v>980</v>
      </c>
      <c r="G15" s="77">
        <f t="shared" si="0"/>
        <v>-3.743333333333335</v>
      </c>
      <c r="H15" s="78"/>
      <c r="I15" s="79"/>
      <c r="J15" s="80">
        <f t="shared" si="3"/>
        <v>0.74299768518518516</v>
      </c>
      <c r="K15" s="32"/>
      <c r="L15" s="4">
        <v>30</v>
      </c>
      <c r="M15" s="13">
        <f t="shared" si="1"/>
        <v>-1123</v>
      </c>
      <c r="N15" s="33">
        <f t="shared" si="4"/>
        <v>-3.743333333333335</v>
      </c>
      <c r="O15" s="4">
        <v>40</v>
      </c>
    </row>
    <row r="16" spans="2:15" s="4" customFormat="1" ht="15.75" thickBot="1">
      <c r="B16" s="24"/>
      <c r="C16" s="181"/>
      <c r="D16" s="167"/>
      <c r="E16" s="167"/>
      <c r="F16" s="182"/>
      <c r="G16" s="169"/>
      <c r="H16" s="168"/>
      <c r="I16" s="170"/>
      <c r="J16" s="171"/>
      <c r="K16" s="32"/>
      <c r="M16" s="13"/>
      <c r="N16" s="33"/>
    </row>
    <row r="17" spans="2:11" s="54" customFormat="1" ht="12.75">
      <c r="B17" s="81"/>
      <c r="C17" s="49" t="s">
        <v>65</v>
      </c>
      <c r="D17" s="223" t="s">
        <v>68</v>
      </c>
      <c r="E17" s="223"/>
      <c r="F17" s="223"/>
      <c r="G17" s="223"/>
      <c r="H17" s="223"/>
      <c r="I17" s="223"/>
      <c r="J17" s="224"/>
      <c r="K17" s="82"/>
    </row>
    <row r="18" spans="2:11" s="54" customFormat="1" ht="12.75">
      <c r="B18" s="81"/>
      <c r="C18" s="50" t="s">
        <v>66</v>
      </c>
      <c r="D18" s="210" t="s">
        <v>69</v>
      </c>
      <c r="E18" s="210"/>
      <c r="F18" s="210"/>
      <c r="G18" s="210"/>
      <c r="H18" s="210"/>
      <c r="I18" s="210"/>
      <c r="J18" s="211"/>
      <c r="K18" s="82"/>
    </row>
    <row r="19" spans="2:11" s="54" customFormat="1" ht="12.75">
      <c r="B19" s="81"/>
      <c r="C19" s="50" t="s">
        <v>67</v>
      </c>
      <c r="D19" s="212" t="s">
        <v>70</v>
      </c>
      <c r="E19" s="212"/>
      <c r="F19" s="212"/>
      <c r="G19" s="212"/>
      <c r="H19" s="212"/>
      <c r="I19" s="212"/>
      <c r="J19" s="213"/>
      <c r="K19" s="82"/>
    </row>
    <row r="20" spans="2:11" s="54" customFormat="1" ht="13.5" thickBot="1">
      <c r="B20" s="83"/>
      <c r="C20" s="52"/>
      <c r="D20" s="208" t="s">
        <v>71</v>
      </c>
      <c r="E20" s="208"/>
      <c r="F20" s="208"/>
      <c r="G20" s="208"/>
      <c r="H20" s="208"/>
      <c r="I20" s="208"/>
      <c r="J20" s="209"/>
      <c r="K20" s="82"/>
    </row>
  </sheetData>
  <mergeCells count="8">
    <mergeCell ref="D20:J20"/>
    <mergeCell ref="D18:J18"/>
    <mergeCell ref="D19:J19"/>
    <mergeCell ref="B1:J1"/>
    <mergeCell ref="B2:J2"/>
    <mergeCell ref="B3:J3"/>
    <mergeCell ref="H4:I4"/>
    <mergeCell ref="D17:J17"/>
  </mergeCells>
  <hyperlinks>
    <hyperlink ref="D19" r:id="rId1" display="mailto:info@hoteladriana.com"/>
    <hyperlink ref="D20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B1:O34"/>
  <sheetViews>
    <sheetView workbookViewId="0">
      <selection activeCell="L24" sqref="L24"/>
    </sheetView>
  </sheetViews>
  <sheetFormatPr defaultRowHeight="15"/>
  <cols>
    <col min="1" max="1" width="4.42578125" style="97" customWidth="1"/>
    <col min="2" max="2" width="4.140625" style="97" customWidth="1"/>
    <col min="3" max="3" width="16.85546875" style="97" bestFit="1" customWidth="1"/>
    <col min="4" max="4" width="2.85546875" style="97" bestFit="1" customWidth="1"/>
    <col min="5" max="5" width="5" style="97" bestFit="1" customWidth="1"/>
    <col min="6" max="6" width="6.710937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73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132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7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M6+M8</f>
        <v>1869</v>
      </c>
      <c r="N4" s="4"/>
      <c r="O4" s="4"/>
    </row>
    <row r="5" spans="2:15" s="4" customFormat="1">
      <c r="B5" s="24"/>
      <c r="C5" s="68" t="s">
        <v>29</v>
      </c>
      <c r="D5" s="26"/>
      <c r="E5" s="26">
        <v>0</v>
      </c>
      <c r="F5" s="69">
        <v>980</v>
      </c>
      <c r="G5" s="89"/>
      <c r="H5" s="28"/>
      <c r="I5" s="30"/>
      <c r="J5" s="115">
        <v>0.36458333333333331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68" t="s">
        <v>76</v>
      </c>
      <c r="D6" s="27"/>
      <c r="E6" s="27">
        <f t="shared" ref="E6:E10" si="0">L6+E5</f>
        <v>33.6</v>
      </c>
      <c r="F6" s="69">
        <v>2239</v>
      </c>
      <c r="G6" s="29">
        <f t="shared" ref="G6:G10" si="1">N6</f>
        <v>3.7470238095238093</v>
      </c>
      <c r="H6" s="70" t="s">
        <v>12</v>
      </c>
      <c r="I6" s="71">
        <v>3.4722222222222224E-2</v>
      </c>
      <c r="J6" s="31">
        <f>(((E6-E5)/O6)/24)+J5+I6</f>
        <v>0.50699786324786322</v>
      </c>
      <c r="K6" s="32"/>
      <c r="L6" s="4">
        <v>33.6</v>
      </c>
      <c r="M6" s="13">
        <f t="shared" ref="M6:M10" si="2">F6-F5+K6</f>
        <v>1259</v>
      </c>
      <c r="N6" s="33">
        <f t="shared" ref="N6:N10" si="3">(M6/(E6-E5))/10</f>
        <v>3.7470238095238093</v>
      </c>
      <c r="O6" s="4">
        <v>13</v>
      </c>
    </row>
    <row r="7" spans="2:15" s="4" customFormat="1">
      <c r="B7" s="24"/>
      <c r="C7" s="68" t="s">
        <v>75</v>
      </c>
      <c r="D7" s="27"/>
      <c r="E7" s="27">
        <f t="shared" si="0"/>
        <v>45.2</v>
      </c>
      <c r="F7" s="69">
        <v>1453</v>
      </c>
      <c r="G7" s="29">
        <f t="shared" si="1"/>
        <v>-6.775862068965516</v>
      </c>
      <c r="H7" s="70" t="s">
        <v>103</v>
      </c>
      <c r="I7" s="71">
        <v>3.125E-2</v>
      </c>
      <c r="J7" s="31">
        <f t="shared" ref="J7:J10" si="4">(((E7-E6)/O7)/24)+J6+I7</f>
        <v>0.55033119658119656</v>
      </c>
      <c r="K7" s="32"/>
      <c r="L7" s="4">
        <v>11.6</v>
      </c>
      <c r="M7" s="13">
        <f t="shared" si="2"/>
        <v>-786</v>
      </c>
      <c r="N7" s="33">
        <f t="shared" si="3"/>
        <v>-6.775862068965516</v>
      </c>
      <c r="O7" s="4">
        <v>40</v>
      </c>
    </row>
    <row r="8" spans="2:15" s="4" customFormat="1">
      <c r="B8" s="24"/>
      <c r="C8" s="68" t="s">
        <v>74</v>
      </c>
      <c r="D8" s="27"/>
      <c r="E8" s="27">
        <f t="shared" si="0"/>
        <v>58.2</v>
      </c>
      <c r="F8" s="69">
        <v>2063</v>
      </c>
      <c r="G8" s="29">
        <f t="shared" si="1"/>
        <v>4.6923076923076916</v>
      </c>
      <c r="H8" s="70" t="s">
        <v>12</v>
      </c>
      <c r="I8" s="71">
        <v>1.3888888888888888E-2</v>
      </c>
      <c r="J8" s="31">
        <f t="shared" si="4"/>
        <v>0.6134625097125096</v>
      </c>
      <c r="K8" s="32"/>
      <c r="L8" s="4">
        <v>13</v>
      </c>
      <c r="M8" s="13">
        <f t="shared" si="2"/>
        <v>610</v>
      </c>
      <c r="N8" s="33">
        <f t="shared" si="3"/>
        <v>4.6923076923076916</v>
      </c>
      <c r="O8" s="4">
        <v>11</v>
      </c>
    </row>
    <row r="9" spans="2:15" s="4" customFormat="1">
      <c r="B9" s="24"/>
      <c r="C9" s="68" t="s">
        <v>38</v>
      </c>
      <c r="D9" s="27"/>
      <c r="E9" s="27">
        <f t="shared" si="0"/>
        <v>71.100000000000009</v>
      </c>
      <c r="F9" s="69">
        <v>1060</v>
      </c>
      <c r="G9" s="29">
        <f t="shared" si="1"/>
        <v>-7.7751937984496093</v>
      </c>
      <c r="H9" s="70" t="s">
        <v>12</v>
      </c>
      <c r="I9" s="71">
        <v>6.9444444444444441E-3</v>
      </c>
      <c r="J9" s="31">
        <f t="shared" si="4"/>
        <v>0.63384445415695401</v>
      </c>
      <c r="K9" s="32"/>
      <c r="L9" s="4">
        <v>12.9</v>
      </c>
      <c r="M9" s="13">
        <f t="shared" si="2"/>
        <v>-1003</v>
      </c>
      <c r="N9" s="33">
        <f t="shared" si="3"/>
        <v>-7.7751937984496093</v>
      </c>
      <c r="O9" s="4">
        <v>40</v>
      </c>
    </row>
    <row r="10" spans="2:15" s="4" customFormat="1" ht="15.75" thickBot="1">
      <c r="B10" s="24"/>
      <c r="C10" s="113" t="s">
        <v>29</v>
      </c>
      <c r="D10" s="35"/>
      <c r="E10" s="35">
        <f t="shared" si="0"/>
        <v>79.000000000000014</v>
      </c>
      <c r="F10" s="122">
        <v>980</v>
      </c>
      <c r="G10" s="37">
        <f t="shared" si="1"/>
        <v>-1.0126582278481007</v>
      </c>
      <c r="H10" s="36"/>
      <c r="I10" s="38"/>
      <c r="J10" s="39">
        <f t="shared" si="4"/>
        <v>0.64481667637917628</v>
      </c>
      <c r="K10" s="32"/>
      <c r="L10" s="4">
        <v>7.9</v>
      </c>
      <c r="M10" s="13">
        <f t="shared" si="2"/>
        <v>-80</v>
      </c>
      <c r="N10" s="33">
        <f t="shared" si="3"/>
        <v>-1.0126582278481007</v>
      </c>
      <c r="O10" s="4">
        <v>30</v>
      </c>
    </row>
    <row r="11" spans="2:15" s="4" customFormat="1" ht="15.75" thickBot="1">
      <c r="B11" s="24"/>
      <c r="C11" s="183"/>
      <c r="D11" s="176"/>
      <c r="E11" s="176"/>
      <c r="F11" s="184"/>
      <c r="G11" s="178"/>
      <c r="H11" s="177"/>
      <c r="I11" s="179"/>
      <c r="J11" s="180"/>
      <c r="K11" s="32"/>
      <c r="M11" s="13"/>
      <c r="N11" s="33"/>
    </row>
    <row r="12" spans="2:15" s="4" customFormat="1" ht="12.75">
      <c r="B12" s="95"/>
      <c r="C12" s="49" t="s">
        <v>65</v>
      </c>
      <c r="D12" s="223" t="s">
        <v>68</v>
      </c>
      <c r="E12" s="223"/>
      <c r="F12" s="223"/>
      <c r="G12" s="223"/>
      <c r="H12" s="223"/>
      <c r="I12" s="223"/>
      <c r="J12" s="224"/>
      <c r="K12" s="32"/>
    </row>
    <row r="13" spans="2:15" s="4" customFormat="1" ht="12.75">
      <c r="B13" s="95"/>
      <c r="C13" s="50" t="s">
        <v>66</v>
      </c>
      <c r="D13" s="210" t="s">
        <v>69</v>
      </c>
      <c r="E13" s="210"/>
      <c r="F13" s="210"/>
      <c r="G13" s="210"/>
      <c r="H13" s="210"/>
      <c r="I13" s="210"/>
      <c r="J13" s="211"/>
      <c r="K13" s="32"/>
    </row>
    <row r="14" spans="2:15" s="4" customFormat="1" ht="12.75">
      <c r="B14" s="95"/>
      <c r="C14" s="50" t="s">
        <v>67</v>
      </c>
      <c r="D14" s="212" t="s">
        <v>70</v>
      </c>
      <c r="E14" s="212"/>
      <c r="F14" s="212"/>
      <c r="G14" s="212"/>
      <c r="H14" s="212"/>
      <c r="I14" s="212"/>
      <c r="J14" s="213"/>
      <c r="K14" s="32"/>
    </row>
    <row r="15" spans="2:15" s="4" customFormat="1" ht="13.5" thickBot="1">
      <c r="B15" s="96"/>
      <c r="C15" s="52"/>
      <c r="D15" s="208" t="s">
        <v>71</v>
      </c>
      <c r="E15" s="208"/>
      <c r="F15" s="208"/>
      <c r="G15" s="208"/>
      <c r="H15" s="208"/>
      <c r="I15" s="208"/>
      <c r="J15" s="209"/>
      <c r="K15" s="32"/>
    </row>
    <row r="25" spans="2:12">
      <c r="B25" s="149"/>
      <c r="C25" s="149"/>
      <c r="D25" s="149"/>
    </row>
    <row r="26" spans="2:12">
      <c r="B26" s="149"/>
      <c r="C26" s="150"/>
      <c r="D26" s="151"/>
      <c r="L26" s="4"/>
    </row>
    <row r="27" spans="2:12">
      <c r="B27" s="149"/>
      <c r="C27" s="150"/>
      <c r="D27" s="151"/>
      <c r="L27" s="4"/>
    </row>
    <row r="28" spans="2:12">
      <c r="B28" s="149"/>
      <c r="C28" s="150"/>
      <c r="D28" s="151"/>
      <c r="L28" s="4"/>
    </row>
    <row r="29" spans="2:12">
      <c r="B29" s="149"/>
      <c r="C29" s="150"/>
      <c r="D29" s="151"/>
      <c r="L29" s="4"/>
    </row>
    <row r="30" spans="2:12">
      <c r="B30" s="149"/>
      <c r="C30" s="150"/>
      <c r="D30" s="151"/>
      <c r="L30" s="4"/>
    </row>
    <row r="31" spans="2:12">
      <c r="B31" s="149"/>
      <c r="C31" s="150"/>
      <c r="D31" s="151"/>
      <c r="L31" s="4"/>
    </row>
    <row r="32" spans="2:12">
      <c r="B32" s="149"/>
      <c r="C32" s="149"/>
      <c r="D32" s="149"/>
    </row>
    <row r="33" spans="2:4">
      <c r="B33" s="149"/>
      <c r="C33" s="149"/>
      <c r="D33" s="149"/>
    </row>
    <row r="34" spans="2:4">
      <c r="B34" s="149"/>
      <c r="C34" s="149"/>
      <c r="D34" s="149"/>
    </row>
  </sheetData>
  <mergeCells count="8">
    <mergeCell ref="D15:J15"/>
    <mergeCell ref="D13:J13"/>
    <mergeCell ref="D14:J14"/>
    <mergeCell ref="B1:J1"/>
    <mergeCell ref="B2:J2"/>
    <mergeCell ref="B3:J3"/>
    <mergeCell ref="H4:I4"/>
    <mergeCell ref="D12:J12"/>
  </mergeCells>
  <hyperlinks>
    <hyperlink ref="D14" r:id="rId1" display="mailto:info@hoteladriana.com"/>
    <hyperlink ref="D15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O36"/>
  <sheetViews>
    <sheetView workbookViewId="0">
      <selection activeCell="P33" sqref="P33"/>
    </sheetView>
  </sheetViews>
  <sheetFormatPr defaultRowHeight="15"/>
  <cols>
    <col min="1" max="1" width="4.7109375" style="97" customWidth="1"/>
    <col min="2" max="2" width="4.5703125" style="97" customWidth="1"/>
    <col min="3" max="3" width="18.5703125" style="97" bestFit="1" customWidth="1"/>
    <col min="4" max="4" width="2.85546875" style="97" bestFit="1" customWidth="1"/>
    <col min="5" max="6" width="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77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127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86" customFormat="1" ht="13.5" thickBot="1">
      <c r="B4" s="84"/>
      <c r="C4" s="85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M6+M7+M9+M10+M12+M14</f>
        <v>2654</v>
      </c>
      <c r="N4" s="4"/>
      <c r="O4" s="4"/>
    </row>
    <row r="5" spans="2:15" s="4" customFormat="1">
      <c r="B5" s="24"/>
      <c r="C5" s="87" t="s">
        <v>29</v>
      </c>
      <c r="D5" s="26"/>
      <c r="E5" s="26">
        <v>0</v>
      </c>
      <c r="F5" s="88">
        <v>980</v>
      </c>
      <c r="G5" s="89"/>
      <c r="H5" s="28"/>
      <c r="I5" s="30"/>
      <c r="J5" s="90">
        <v>0.35416666666666669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91" t="s">
        <v>38</v>
      </c>
      <c r="D6" s="27"/>
      <c r="E6" s="27">
        <f>E5+L6</f>
        <v>6.1</v>
      </c>
      <c r="F6" s="92">
        <v>1043</v>
      </c>
      <c r="G6" s="29">
        <f>N6</f>
        <v>1.0327868852459017</v>
      </c>
      <c r="H6" s="70"/>
      <c r="I6" s="71"/>
      <c r="J6" s="93">
        <f>(((E6-E5)/O6)/24)+J5+I6</f>
        <v>0.36433333333333334</v>
      </c>
      <c r="K6" s="32"/>
      <c r="L6" s="4">
        <v>6.1</v>
      </c>
      <c r="M6" s="13">
        <f>F6-F5+K6</f>
        <v>63</v>
      </c>
      <c r="N6" s="33">
        <f>(M6/(E6-E5))/10</f>
        <v>1.0327868852459017</v>
      </c>
      <c r="O6" s="4">
        <v>25</v>
      </c>
    </row>
    <row r="7" spans="2:15" s="4" customFormat="1">
      <c r="B7" s="24"/>
      <c r="C7" s="91" t="s">
        <v>37</v>
      </c>
      <c r="D7" s="27"/>
      <c r="E7" s="27">
        <f t="shared" ref="E7:E16" si="0">E6+L7</f>
        <v>26.6</v>
      </c>
      <c r="F7" s="92">
        <v>2117</v>
      </c>
      <c r="G7" s="29">
        <f t="shared" ref="G7:G16" si="1">N7</f>
        <v>5.2390243902439027</v>
      </c>
      <c r="H7" s="70" t="s">
        <v>12</v>
      </c>
      <c r="I7" s="71">
        <v>2.4305555555555556E-2</v>
      </c>
      <c r="J7" s="93">
        <f t="shared" ref="J7:J16" si="2">(((E7-E6)/O7)/24)+J6+I7</f>
        <v>0.45434401709401712</v>
      </c>
      <c r="K7" s="32"/>
      <c r="L7" s="4">
        <v>20.5</v>
      </c>
      <c r="M7" s="13">
        <f>F7-F6+K7</f>
        <v>1074</v>
      </c>
      <c r="N7" s="33">
        <f>(M7/(E7-E6))/10</f>
        <v>5.2390243902439027</v>
      </c>
      <c r="O7" s="4">
        <v>13</v>
      </c>
    </row>
    <row r="8" spans="2:15" s="4" customFormat="1">
      <c r="B8" s="24"/>
      <c r="C8" s="91" t="s">
        <v>39</v>
      </c>
      <c r="D8" s="27"/>
      <c r="E8" s="27">
        <f t="shared" si="0"/>
        <v>40.200000000000003</v>
      </c>
      <c r="F8" s="92">
        <v>1397</v>
      </c>
      <c r="G8" s="29">
        <f t="shared" si="1"/>
        <v>-5.2941176470588234</v>
      </c>
      <c r="H8" s="70" t="s">
        <v>12</v>
      </c>
      <c r="I8" s="71">
        <v>3.472222222222222E-3</v>
      </c>
      <c r="J8" s="93">
        <f t="shared" si="2"/>
        <v>0.47198290598290599</v>
      </c>
      <c r="K8" s="32"/>
      <c r="L8" s="4">
        <v>13.6</v>
      </c>
      <c r="M8" s="13">
        <f>F8-F7+K8</f>
        <v>-720</v>
      </c>
      <c r="N8" s="33">
        <f>(M8/(E8-E7))/10</f>
        <v>-5.2941176470588234</v>
      </c>
      <c r="O8" s="4">
        <v>40</v>
      </c>
    </row>
    <row r="9" spans="2:15" s="4" customFormat="1">
      <c r="B9" s="24"/>
      <c r="C9" s="91" t="s">
        <v>40</v>
      </c>
      <c r="D9" s="27"/>
      <c r="E9" s="27">
        <f t="shared" si="0"/>
        <v>44.7</v>
      </c>
      <c r="F9" s="92">
        <v>1522</v>
      </c>
      <c r="G9" s="29">
        <f t="shared" si="1"/>
        <v>2.7777777777777777</v>
      </c>
      <c r="H9" s="70"/>
      <c r="I9" s="71"/>
      <c r="J9" s="93">
        <f t="shared" si="2"/>
        <v>0.48239957264957267</v>
      </c>
      <c r="K9" s="32"/>
      <c r="L9" s="4">
        <v>4.5</v>
      </c>
      <c r="M9" s="13">
        <f>F9-F8+K9</f>
        <v>125</v>
      </c>
      <c r="N9" s="33">
        <f>(M9/(E9-E8))/10</f>
        <v>2.7777777777777777</v>
      </c>
      <c r="O9" s="4">
        <v>18</v>
      </c>
    </row>
    <row r="10" spans="2:15" s="4" customFormat="1">
      <c r="B10" s="24"/>
      <c r="C10" s="91" t="s">
        <v>41</v>
      </c>
      <c r="D10" s="27"/>
      <c r="E10" s="27">
        <f t="shared" si="0"/>
        <v>54.300000000000004</v>
      </c>
      <c r="F10" s="92">
        <v>2121</v>
      </c>
      <c r="G10" s="29">
        <f t="shared" si="1"/>
        <v>6.2395833333333321</v>
      </c>
      <c r="H10" s="70" t="s">
        <v>12</v>
      </c>
      <c r="I10" s="71">
        <v>1.3888888888888888E-2</v>
      </c>
      <c r="J10" s="93">
        <f t="shared" si="2"/>
        <v>0.52962179487179484</v>
      </c>
      <c r="K10" s="32"/>
      <c r="L10" s="4">
        <v>9.6</v>
      </c>
      <c r="M10" s="13">
        <f>F10-F9+K10</f>
        <v>599</v>
      </c>
      <c r="N10" s="33">
        <f>(M10/(E10-E9))/10</f>
        <v>6.2395833333333321</v>
      </c>
      <c r="O10" s="4">
        <v>12</v>
      </c>
    </row>
    <row r="11" spans="2:15" s="4" customFormat="1">
      <c r="B11" s="24"/>
      <c r="C11" s="91" t="s">
        <v>42</v>
      </c>
      <c r="D11" s="27"/>
      <c r="E11" s="27">
        <f t="shared" si="0"/>
        <v>59.2</v>
      </c>
      <c r="F11" s="92">
        <v>1861</v>
      </c>
      <c r="G11" s="29">
        <f t="shared" si="1"/>
        <v>-5.3061224489795933</v>
      </c>
      <c r="H11" s="70" t="s">
        <v>103</v>
      </c>
      <c r="I11" s="71">
        <v>3.125E-2</v>
      </c>
      <c r="J11" s="93">
        <f t="shared" si="2"/>
        <v>0.56597596153846153</v>
      </c>
      <c r="K11" s="32"/>
      <c r="L11" s="4">
        <v>4.9000000000000004</v>
      </c>
      <c r="M11" s="13">
        <f t="shared" ref="M11:M16" si="3">F11-F10+K11</f>
        <v>-260</v>
      </c>
      <c r="N11" s="33">
        <f t="shared" ref="N11:N16" si="4">(M11/(E11-E10))/10</f>
        <v>-5.3061224489795933</v>
      </c>
      <c r="O11" s="4">
        <v>40</v>
      </c>
    </row>
    <row r="12" spans="2:15" s="4" customFormat="1">
      <c r="B12" s="94"/>
      <c r="C12" s="91" t="s">
        <v>43</v>
      </c>
      <c r="D12" s="27"/>
      <c r="E12" s="27">
        <f t="shared" si="0"/>
        <v>64.7</v>
      </c>
      <c r="F12" s="92">
        <v>2244</v>
      </c>
      <c r="G12" s="29">
        <f t="shared" si="1"/>
        <v>6.9636363636363638</v>
      </c>
      <c r="H12" s="70" t="s">
        <v>12</v>
      </c>
      <c r="I12" s="71">
        <v>6.9444444444444441E-3</v>
      </c>
      <c r="J12" s="93">
        <f t="shared" si="2"/>
        <v>0.59375373931623932</v>
      </c>
      <c r="K12" s="32"/>
      <c r="L12" s="4">
        <v>5.5</v>
      </c>
      <c r="M12" s="13">
        <f t="shared" si="3"/>
        <v>383</v>
      </c>
      <c r="N12" s="33">
        <f t="shared" si="4"/>
        <v>6.9636363636363638</v>
      </c>
      <c r="O12" s="4">
        <v>11</v>
      </c>
    </row>
    <row r="13" spans="2:15" s="4" customFormat="1">
      <c r="B13" s="94"/>
      <c r="C13" s="91" t="s">
        <v>44</v>
      </c>
      <c r="D13" s="27"/>
      <c r="E13" s="27">
        <f t="shared" si="0"/>
        <v>69.900000000000006</v>
      </c>
      <c r="F13" s="92">
        <v>1832</v>
      </c>
      <c r="G13" s="29">
        <f t="shared" si="1"/>
        <v>-7.923076923076918</v>
      </c>
      <c r="H13" s="70" t="s">
        <v>12</v>
      </c>
      <c r="I13" s="71">
        <v>3.472222222222222E-3</v>
      </c>
      <c r="J13" s="93">
        <f t="shared" si="2"/>
        <v>0.60264262820512815</v>
      </c>
      <c r="K13" s="32"/>
      <c r="L13" s="4">
        <v>5.2</v>
      </c>
      <c r="M13" s="13">
        <f t="shared" si="3"/>
        <v>-412</v>
      </c>
      <c r="N13" s="33">
        <f t="shared" si="4"/>
        <v>-7.923076923076918</v>
      </c>
      <c r="O13" s="4">
        <v>40</v>
      </c>
    </row>
    <row r="14" spans="2:15" s="4" customFormat="1">
      <c r="B14" s="94"/>
      <c r="C14" s="91" t="s">
        <v>45</v>
      </c>
      <c r="D14" s="27"/>
      <c r="E14" s="27">
        <f t="shared" si="0"/>
        <v>76.300000000000011</v>
      </c>
      <c r="F14" s="92">
        <v>2242</v>
      </c>
      <c r="G14" s="29">
        <f t="shared" si="1"/>
        <v>6.4062499999999947</v>
      </c>
      <c r="H14" s="70" t="s">
        <v>12</v>
      </c>
      <c r="I14" s="71">
        <v>6.9444444444444441E-3</v>
      </c>
      <c r="J14" s="93">
        <f t="shared" si="2"/>
        <v>0.63180929487179482</v>
      </c>
      <c r="K14" s="32"/>
      <c r="L14" s="4">
        <v>6.4</v>
      </c>
      <c r="M14" s="13">
        <f t="shared" si="3"/>
        <v>410</v>
      </c>
      <c r="N14" s="33">
        <f t="shared" si="4"/>
        <v>6.4062499999999947</v>
      </c>
      <c r="O14" s="4">
        <v>12</v>
      </c>
    </row>
    <row r="15" spans="2:15" s="4" customFormat="1">
      <c r="B15" s="94"/>
      <c r="C15" s="91" t="s">
        <v>46</v>
      </c>
      <c r="D15" s="27"/>
      <c r="E15" s="27">
        <f t="shared" si="0"/>
        <v>85.300000000000011</v>
      </c>
      <c r="F15" s="92">
        <v>1593</v>
      </c>
      <c r="G15" s="29">
        <f t="shared" si="1"/>
        <v>-7.2111111111111112</v>
      </c>
      <c r="H15" s="70" t="s">
        <v>12</v>
      </c>
      <c r="I15" s="71">
        <v>3.472222222222222E-3</v>
      </c>
      <c r="J15" s="93">
        <f t="shared" si="2"/>
        <v>0.64465651709401706</v>
      </c>
      <c r="K15" s="32"/>
      <c r="L15" s="4">
        <v>9</v>
      </c>
      <c r="M15" s="13">
        <f t="shared" si="3"/>
        <v>-649</v>
      </c>
      <c r="N15" s="33">
        <f t="shared" si="4"/>
        <v>-7.2111111111111112</v>
      </c>
      <c r="O15" s="4">
        <v>40</v>
      </c>
    </row>
    <row r="16" spans="2:15" s="4" customFormat="1" ht="15.75" thickBot="1">
      <c r="B16" s="94"/>
      <c r="C16" s="185" t="s">
        <v>29</v>
      </c>
      <c r="D16" s="35"/>
      <c r="E16" s="35">
        <f t="shared" si="0"/>
        <v>112.00000000000001</v>
      </c>
      <c r="F16" s="186">
        <v>980</v>
      </c>
      <c r="G16" s="37">
        <f t="shared" si="1"/>
        <v>-2.2958801498127341</v>
      </c>
      <c r="H16" s="36"/>
      <c r="I16" s="38"/>
      <c r="J16" s="187">
        <f t="shared" si="2"/>
        <v>0.67644223137973136</v>
      </c>
      <c r="K16" s="32"/>
      <c r="L16" s="4">
        <v>26.7</v>
      </c>
      <c r="M16" s="13">
        <f t="shared" si="3"/>
        <v>-613</v>
      </c>
      <c r="N16" s="33">
        <f t="shared" si="4"/>
        <v>-2.2958801498127341</v>
      </c>
      <c r="O16" s="4">
        <v>35</v>
      </c>
    </row>
    <row r="17" spans="2:14" s="4" customFormat="1" ht="15.75" thickBot="1">
      <c r="B17" s="94"/>
      <c r="C17" s="188"/>
      <c r="D17" s="189"/>
      <c r="E17" s="190"/>
      <c r="F17" s="191"/>
      <c r="G17" s="192"/>
      <c r="H17" s="193"/>
      <c r="I17" s="194"/>
      <c r="J17" s="195"/>
      <c r="K17" s="32"/>
      <c r="M17" s="13"/>
      <c r="N17" s="33"/>
    </row>
    <row r="18" spans="2:14" s="4" customFormat="1" ht="15" customHeight="1">
      <c r="B18" s="95"/>
      <c r="C18" s="49" t="s">
        <v>65</v>
      </c>
      <c r="D18" s="231" t="s">
        <v>68</v>
      </c>
      <c r="E18" s="232"/>
      <c r="F18" s="232"/>
      <c r="G18" s="232"/>
      <c r="H18" s="232"/>
      <c r="I18" s="232"/>
      <c r="J18" s="233"/>
      <c r="K18" s="32"/>
    </row>
    <row r="19" spans="2:14" s="4" customFormat="1" ht="13.5" customHeight="1">
      <c r="B19" s="95"/>
      <c r="C19" s="50" t="s">
        <v>66</v>
      </c>
      <c r="D19" s="228" t="s">
        <v>69</v>
      </c>
      <c r="E19" s="229"/>
      <c r="F19" s="229"/>
      <c r="G19" s="229"/>
      <c r="H19" s="229"/>
      <c r="I19" s="229"/>
      <c r="J19" s="230"/>
      <c r="K19" s="32"/>
    </row>
    <row r="20" spans="2:14" s="4" customFormat="1" ht="12.75">
      <c r="B20" s="95"/>
      <c r="C20" s="50" t="s">
        <v>67</v>
      </c>
      <c r="D20" s="212" t="s">
        <v>70</v>
      </c>
      <c r="E20" s="212"/>
      <c r="F20" s="212"/>
      <c r="G20" s="212"/>
      <c r="H20" s="212"/>
      <c r="I20" s="212"/>
      <c r="J20" s="213"/>
      <c r="K20" s="32"/>
    </row>
    <row r="21" spans="2:14" s="4" customFormat="1" ht="13.5" thickBot="1">
      <c r="B21" s="96"/>
      <c r="C21" s="52"/>
      <c r="D21" s="208" t="s">
        <v>71</v>
      </c>
      <c r="E21" s="208"/>
      <c r="F21" s="208"/>
      <c r="G21" s="208"/>
      <c r="H21" s="208"/>
      <c r="I21" s="208"/>
      <c r="J21" s="209"/>
      <c r="K21" s="32"/>
    </row>
    <row r="29" spans="2:14" s="4" customFormat="1" ht="12.75"/>
    <row r="30" spans="2:14" s="4" customFormat="1" ht="12.75"/>
    <row r="31" spans="2:14" s="4" customFormat="1" ht="12.75"/>
    <row r="32" spans="2:14" s="4" customFormat="1" ht="12.75"/>
    <row r="33" s="4" customFormat="1" ht="12.75"/>
    <row r="34" s="4" customFormat="1" ht="12.75"/>
    <row r="35" s="4" customFormat="1" ht="12.75"/>
    <row r="36" s="4" customFormat="1" ht="12.75"/>
  </sheetData>
  <mergeCells count="8">
    <mergeCell ref="D21:J21"/>
    <mergeCell ref="D19:J19"/>
    <mergeCell ref="D20:J20"/>
    <mergeCell ref="B1:J1"/>
    <mergeCell ref="B2:J2"/>
    <mergeCell ref="B3:J3"/>
    <mergeCell ref="H4:I4"/>
    <mergeCell ref="D18:J18"/>
  </mergeCells>
  <hyperlinks>
    <hyperlink ref="D20" r:id="rId1" display="mailto:info@hoteladriana.com"/>
    <hyperlink ref="D21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B1:O32"/>
  <sheetViews>
    <sheetView workbookViewId="0">
      <selection activeCell="L32" sqref="L32"/>
    </sheetView>
  </sheetViews>
  <sheetFormatPr defaultRowHeight="15"/>
  <cols>
    <col min="1" max="1" width="2.42578125" style="97" customWidth="1"/>
    <col min="2" max="2" width="4.5703125" style="97" customWidth="1"/>
    <col min="3" max="3" width="17" style="97" bestFit="1" customWidth="1"/>
    <col min="4" max="4" width="2.85546875" style="97" bestFit="1" customWidth="1"/>
    <col min="5" max="6" width="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77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133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7" t="s">
        <v>0</v>
      </c>
      <c r="D4" s="8" t="s">
        <v>1</v>
      </c>
      <c r="E4" s="8" t="s">
        <v>2</v>
      </c>
      <c r="F4" s="10" t="s">
        <v>3</v>
      </c>
      <c r="G4" s="10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M7+M9+M11+M6</f>
        <v>1850</v>
      </c>
      <c r="N4" s="4"/>
      <c r="O4" s="4"/>
    </row>
    <row r="5" spans="2:15" s="4" customFormat="1">
      <c r="B5" s="24"/>
      <c r="C5" s="68" t="s">
        <v>29</v>
      </c>
      <c r="D5" s="62"/>
      <c r="E5" s="62">
        <v>0</v>
      </c>
      <c r="F5" s="119">
        <v>980</v>
      </c>
      <c r="G5" s="64"/>
      <c r="H5" s="65"/>
      <c r="I5" s="66"/>
      <c r="J5" s="67">
        <v>0.36458333333333331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68" t="s">
        <v>38</v>
      </c>
      <c r="D6" s="26"/>
      <c r="E6" s="27">
        <f t="shared" ref="E6:E7" si="0">L6+E5</f>
        <v>6</v>
      </c>
      <c r="F6" s="119">
        <v>1030</v>
      </c>
      <c r="G6" s="29">
        <f t="shared" ref="G6:G11" si="1">N6</f>
        <v>0.83333333333333337</v>
      </c>
      <c r="H6" s="28"/>
      <c r="I6" s="30"/>
      <c r="J6" s="31">
        <f t="shared" ref="J6:J7" si="2">(((E6-E5)/O6)/24)+J5+I6</f>
        <v>0.37545289855072461</v>
      </c>
      <c r="K6" s="32"/>
      <c r="L6" s="4">
        <v>6</v>
      </c>
      <c r="M6" s="13">
        <f t="shared" ref="M6:M7" si="3">F6-F5+K6</f>
        <v>50</v>
      </c>
      <c r="N6" s="33">
        <f t="shared" ref="N6:N11" si="4">(M6/(E6-E5))/10</f>
        <v>0.83333333333333337</v>
      </c>
      <c r="O6" s="4">
        <v>23</v>
      </c>
    </row>
    <row r="7" spans="2:15" s="4" customFormat="1">
      <c r="B7" s="24"/>
      <c r="C7" s="68" t="s">
        <v>79</v>
      </c>
      <c r="D7" s="27"/>
      <c r="E7" s="27">
        <f t="shared" si="0"/>
        <v>20.2</v>
      </c>
      <c r="F7" s="119">
        <v>1773</v>
      </c>
      <c r="G7" s="29">
        <f t="shared" si="1"/>
        <v>5.232394366197183</v>
      </c>
      <c r="H7" s="28" t="s">
        <v>12</v>
      </c>
      <c r="I7" s="30">
        <v>2.0833333333333332E-2</v>
      </c>
      <c r="J7" s="31">
        <f t="shared" si="2"/>
        <v>0.4500741106719367</v>
      </c>
      <c r="K7" s="32"/>
      <c r="L7" s="4">
        <v>14.2</v>
      </c>
      <c r="M7" s="13">
        <f t="shared" si="3"/>
        <v>743</v>
      </c>
      <c r="N7" s="33">
        <f t="shared" si="4"/>
        <v>5.232394366197183</v>
      </c>
      <c r="O7" s="4">
        <v>11</v>
      </c>
    </row>
    <row r="8" spans="2:15" s="4" customFormat="1">
      <c r="B8" s="24"/>
      <c r="C8" s="68" t="s">
        <v>78</v>
      </c>
      <c r="D8" s="27"/>
      <c r="E8" s="27">
        <f>L8+E7</f>
        <v>32.299999999999997</v>
      </c>
      <c r="F8" s="119">
        <v>957</v>
      </c>
      <c r="G8" s="29">
        <f t="shared" si="1"/>
        <v>-6.7438016528925626</v>
      </c>
      <c r="H8" s="28" t="s">
        <v>103</v>
      </c>
      <c r="I8" s="30">
        <v>3.125E-2</v>
      </c>
      <c r="J8" s="31">
        <f>(((E8-E7)/O8)/24)+J7+I8</f>
        <v>0.49392827733860334</v>
      </c>
      <c r="K8" s="32"/>
      <c r="L8" s="4">
        <v>12.1</v>
      </c>
      <c r="M8" s="13">
        <f>F8-F7+K8</f>
        <v>-816</v>
      </c>
      <c r="N8" s="33">
        <f t="shared" si="4"/>
        <v>-6.7438016528925626</v>
      </c>
      <c r="O8" s="4">
        <v>40</v>
      </c>
    </row>
    <row r="9" spans="2:15" s="4" customFormat="1">
      <c r="B9" s="24"/>
      <c r="C9" s="68" t="s">
        <v>134</v>
      </c>
      <c r="D9" s="26"/>
      <c r="E9" s="27">
        <f>L9+E8</f>
        <v>40.5</v>
      </c>
      <c r="F9" s="119">
        <v>1609</v>
      </c>
      <c r="G9" s="29">
        <f t="shared" si="1"/>
        <v>7.9512195121951192</v>
      </c>
      <c r="H9" s="28" t="s">
        <v>12</v>
      </c>
      <c r="I9" s="30">
        <v>2.0833333333333332E-2</v>
      </c>
      <c r="J9" s="31">
        <f>(((E9-E8)/O9)/24)+J8+I9</f>
        <v>0.55746994400527006</v>
      </c>
      <c r="K9" s="32"/>
      <c r="L9" s="4">
        <v>8.1999999999999993</v>
      </c>
      <c r="M9" s="13">
        <f>F9-F8+K9</f>
        <v>652</v>
      </c>
      <c r="N9" s="33">
        <f t="shared" si="4"/>
        <v>7.9512195121951192</v>
      </c>
      <c r="O9" s="4">
        <v>8</v>
      </c>
    </row>
    <row r="10" spans="2:15" s="4" customFormat="1">
      <c r="B10" s="24"/>
      <c r="C10" s="68" t="s">
        <v>28</v>
      </c>
      <c r="D10" s="26"/>
      <c r="E10" s="27">
        <f>L10+E9</f>
        <v>52.8</v>
      </c>
      <c r="F10" s="119">
        <v>575</v>
      </c>
      <c r="G10" s="29">
        <f t="shared" si="1"/>
        <v>-8.4065040650406537</v>
      </c>
      <c r="H10" s="28" t="s">
        <v>12</v>
      </c>
      <c r="I10" s="30">
        <v>6.9444444444444441E-3</v>
      </c>
      <c r="J10" s="31">
        <f>(((E10-E9)/O10)/24)+J9+I10</f>
        <v>0.57722688844971448</v>
      </c>
      <c r="K10" s="32"/>
      <c r="L10" s="4">
        <v>12.3</v>
      </c>
      <c r="M10" s="13">
        <f>F10-F9+K10</f>
        <v>-1034</v>
      </c>
      <c r="N10" s="33">
        <f t="shared" si="4"/>
        <v>-8.4065040650406537</v>
      </c>
      <c r="O10" s="4">
        <v>40</v>
      </c>
    </row>
    <row r="11" spans="2:15" s="4" customFormat="1" ht="15.75" thickBot="1">
      <c r="B11" s="24"/>
      <c r="C11" s="113" t="s">
        <v>29</v>
      </c>
      <c r="D11" s="167"/>
      <c r="E11" s="35">
        <f>L11+E10</f>
        <v>71</v>
      </c>
      <c r="F11" s="125">
        <v>980</v>
      </c>
      <c r="G11" s="37">
        <f t="shared" si="1"/>
        <v>2.2252747252747249</v>
      </c>
      <c r="H11" s="168"/>
      <c r="I11" s="170"/>
      <c r="J11" s="39">
        <f>(((E11-E10)/O11)/24)+J10+I11</f>
        <v>0.61514355511638119</v>
      </c>
      <c r="K11" s="32"/>
      <c r="L11" s="4">
        <v>18.2</v>
      </c>
      <c r="M11" s="13">
        <f>F11-F10+K11</f>
        <v>405</v>
      </c>
      <c r="N11" s="33">
        <f t="shared" si="4"/>
        <v>2.2252747252747249</v>
      </c>
      <c r="O11" s="4">
        <v>20</v>
      </c>
    </row>
    <row r="12" spans="2:15" s="4" customFormat="1" ht="15.75" thickBot="1">
      <c r="B12" s="24"/>
      <c r="C12" s="183"/>
      <c r="D12" s="189"/>
      <c r="E12" s="190"/>
      <c r="F12" s="196"/>
      <c r="G12" s="192"/>
      <c r="H12" s="193"/>
      <c r="I12" s="194"/>
      <c r="J12" s="197"/>
      <c r="K12" s="32"/>
      <c r="M12" s="13"/>
      <c r="N12" s="33"/>
    </row>
    <row r="13" spans="2:15" s="4" customFormat="1" ht="12.75">
      <c r="B13" s="95"/>
      <c r="C13" s="49" t="s">
        <v>65</v>
      </c>
      <c r="D13" s="231" t="s">
        <v>68</v>
      </c>
      <c r="E13" s="232"/>
      <c r="F13" s="232"/>
      <c r="G13" s="232"/>
      <c r="H13" s="232"/>
      <c r="I13" s="232"/>
      <c r="J13" s="233"/>
      <c r="K13" s="32"/>
    </row>
    <row r="14" spans="2:15" s="4" customFormat="1" ht="12.75" customHeight="1">
      <c r="B14" s="95"/>
      <c r="C14" s="50" t="s">
        <v>66</v>
      </c>
      <c r="D14" s="228" t="s">
        <v>69</v>
      </c>
      <c r="E14" s="229"/>
      <c r="F14" s="229"/>
      <c r="G14" s="229"/>
      <c r="H14" s="229"/>
      <c r="I14" s="229"/>
      <c r="J14" s="230"/>
      <c r="K14" s="32"/>
    </row>
    <row r="15" spans="2:15" s="4" customFormat="1" ht="12.75">
      <c r="B15" s="95"/>
      <c r="C15" s="50" t="s">
        <v>67</v>
      </c>
      <c r="D15" s="212" t="s">
        <v>70</v>
      </c>
      <c r="E15" s="212"/>
      <c r="F15" s="212"/>
      <c r="G15" s="212"/>
      <c r="H15" s="212"/>
      <c r="I15" s="212"/>
      <c r="J15" s="213"/>
      <c r="K15" s="32"/>
    </row>
    <row r="16" spans="2:15" s="4" customFormat="1" ht="13.5" thickBot="1">
      <c r="B16" s="96"/>
      <c r="C16" s="52"/>
      <c r="D16" s="208" t="s">
        <v>71</v>
      </c>
      <c r="E16" s="208"/>
      <c r="F16" s="208"/>
      <c r="G16" s="208"/>
      <c r="H16" s="208"/>
      <c r="I16" s="208"/>
      <c r="J16" s="209"/>
      <c r="K16" s="32"/>
    </row>
    <row r="27" spans="3:12">
      <c r="C27" s="150"/>
      <c r="D27" s="149"/>
      <c r="E27" s="149"/>
      <c r="F27" s="150"/>
      <c r="G27" s="149"/>
      <c r="H27" s="149"/>
      <c r="I27" s="149"/>
      <c r="J27" s="149"/>
      <c r="K27" s="149"/>
      <c r="L27" s="152"/>
    </row>
    <row r="28" spans="3:12">
      <c r="C28" s="150"/>
      <c r="D28" s="149"/>
      <c r="E28" s="149"/>
      <c r="F28" s="150"/>
      <c r="G28" s="149"/>
      <c r="H28" s="149"/>
      <c r="I28" s="149"/>
      <c r="J28" s="149"/>
      <c r="K28" s="149"/>
      <c r="L28" s="152"/>
    </row>
    <row r="29" spans="3:12">
      <c r="C29" s="150"/>
      <c r="D29" s="149"/>
      <c r="E29" s="149"/>
      <c r="F29" s="150"/>
      <c r="G29" s="149"/>
      <c r="H29" s="149"/>
      <c r="I29" s="149"/>
      <c r="J29" s="149"/>
      <c r="K29" s="149"/>
      <c r="L29" s="152"/>
    </row>
    <row r="30" spans="3:12">
      <c r="C30" s="150"/>
      <c r="D30" s="149"/>
      <c r="E30" s="149"/>
      <c r="F30" s="150"/>
      <c r="G30" s="149"/>
      <c r="H30" s="149"/>
      <c r="I30" s="149"/>
      <c r="J30" s="149"/>
      <c r="K30" s="149"/>
      <c r="L30" s="152"/>
    </row>
    <row r="31" spans="3:12">
      <c r="C31" s="150"/>
      <c r="D31" s="149"/>
      <c r="E31" s="149"/>
      <c r="F31" s="150"/>
      <c r="G31" s="149"/>
      <c r="H31" s="149"/>
      <c r="I31" s="149"/>
      <c r="J31" s="149"/>
      <c r="K31" s="149"/>
      <c r="L31" s="152"/>
    </row>
    <row r="32" spans="3:12">
      <c r="C32" s="150"/>
      <c r="D32" s="149"/>
      <c r="E32" s="149"/>
      <c r="F32" s="150"/>
      <c r="G32" s="149"/>
      <c r="H32" s="149"/>
      <c r="I32" s="149"/>
      <c r="J32" s="149"/>
      <c r="K32" s="149"/>
      <c r="L32" s="149"/>
    </row>
  </sheetData>
  <mergeCells count="8">
    <mergeCell ref="D16:J16"/>
    <mergeCell ref="D14:J14"/>
    <mergeCell ref="D15:J15"/>
    <mergeCell ref="B1:J1"/>
    <mergeCell ref="B2:J2"/>
    <mergeCell ref="B3:J3"/>
    <mergeCell ref="H4:I4"/>
    <mergeCell ref="D13:J13"/>
  </mergeCells>
  <hyperlinks>
    <hyperlink ref="D15" r:id="rId1" display="mailto:info@hoteladriana.com"/>
    <hyperlink ref="D16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dimension ref="B1:O17"/>
  <sheetViews>
    <sheetView workbookViewId="0">
      <selection activeCell="L27" sqref="L27"/>
    </sheetView>
  </sheetViews>
  <sheetFormatPr defaultRowHeight="15"/>
  <cols>
    <col min="1" max="1" width="5" style="97" customWidth="1"/>
    <col min="2" max="2" width="4" style="97" customWidth="1"/>
    <col min="3" max="3" width="16.28515625" style="97" bestFit="1" customWidth="1"/>
    <col min="4" max="4" width="2.85546875" style="97" bestFit="1" customWidth="1"/>
    <col min="5" max="5" width="5" style="97" bestFit="1" customWidth="1"/>
    <col min="6" max="6" width="6.7109375" style="97" bestFit="1" customWidth="1"/>
    <col min="7" max="7" width="4.57031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ht="15.75" thickBot="1"/>
    <row r="2" spans="2:15" s="4" customFormat="1" ht="12.75" customHeight="1">
      <c r="B2" s="216" t="s">
        <v>80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128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98" t="s">
        <v>0</v>
      </c>
      <c r="D4" s="56" t="s">
        <v>1</v>
      </c>
      <c r="E4" s="56" t="s">
        <v>2</v>
      </c>
      <c r="F4" s="57" t="s">
        <v>3</v>
      </c>
      <c r="G4" s="57" t="s">
        <v>4</v>
      </c>
      <c r="H4" s="227" t="s">
        <v>5</v>
      </c>
      <c r="I4" s="227"/>
      <c r="J4" s="59" t="s">
        <v>6</v>
      </c>
      <c r="K4" s="12" t="s">
        <v>7</v>
      </c>
      <c r="L4" s="4"/>
      <c r="M4" s="13">
        <f>M6+M7+M9+M11+M12</f>
        <v>1824</v>
      </c>
      <c r="N4" s="4"/>
      <c r="O4" s="4"/>
    </row>
    <row r="5" spans="2:15" s="4" customFormat="1">
      <c r="B5" s="99"/>
      <c r="C5" s="100" t="s">
        <v>29</v>
      </c>
      <c r="D5" s="62"/>
      <c r="E5" s="62">
        <v>0</v>
      </c>
      <c r="F5" s="63">
        <v>980</v>
      </c>
      <c r="G5" s="64"/>
      <c r="H5" s="65"/>
      <c r="I5" s="66"/>
      <c r="J5" s="67">
        <v>0.35416666666666669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99"/>
      <c r="C6" s="101" t="s">
        <v>38</v>
      </c>
      <c r="D6" s="27"/>
      <c r="E6" s="27">
        <f t="shared" ref="E6:E13" si="0">L6+E5</f>
        <v>4.3</v>
      </c>
      <c r="F6" s="69">
        <v>998</v>
      </c>
      <c r="G6" s="29">
        <f t="shared" ref="G6:G13" si="1">N6</f>
        <v>0.41860465116279072</v>
      </c>
      <c r="H6" s="70"/>
      <c r="I6" s="71"/>
      <c r="J6" s="93">
        <f t="shared" ref="J6:J13" si="2">(((E6-E5)/O6)/24)+J5+I6</f>
        <v>0.36133333333333334</v>
      </c>
      <c r="K6" s="32"/>
      <c r="L6" s="4">
        <v>4.3</v>
      </c>
      <c r="M6" s="13">
        <f t="shared" ref="M6:M13" si="3">F6-F5+K6</f>
        <v>18</v>
      </c>
      <c r="N6" s="33">
        <f t="shared" ref="N6:N13" si="4">(M6/(E6-E5))/10</f>
        <v>0.41860465116279072</v>
      </c>
      <c r="O6" s="4">
        <v>25</v>
      </c>
    </row>
    <row r="7" spans="2:15" s="4" customFormat="1">
      <c r="B7" s="99"/>
      <c r="C7" s="102" t="s">
        <v>47</v>
      </c>
      <c r="D7" s="27"/>
      <c r="E7" s="27">
        <f t="shared" si="0"/>
        <v>18.399999999999999</v>
      </c>
      <c r="F7" s="73">
        <v>2057</v>
      </c>
      <c r="G7" s="29">
        <f t="shared" si="1"/>
        <v>7.5106382978723421</v>
      </c>
      <c r="H7" s="70" t="s">
        <v>12</v>
      </c>
      <c r="I7" s="71">
        <v>2.0833333333333332E-2</v>
      </c>
      <c r="J7" s="31">
        <f t="shared" si="2"/>
        <v>0.44091666666666662</v>
      </c>
      <c r="K7" s="32"/>
      <c r="L7" s="4">
        <v>14.1</v>
      </c>
      <c r="M7" s="13">
        <f t="shared" si="3"/>
        <v>1059</v>
      </c>
      <c r="N7" s="33">
        <f t="shared" si="4"/>
        <v>7.5106382978723421</v>
      </c>
      <c r="O7" s="4">
        <v>10</v>
      </c>
    </row>
    <row r="8" spans="2:15" s="4" customFormat="1">
      <c r="B8" s="99"/>
      <c r="C8" s="101" t="s">
        <v>48</v>
      </c>
      <c r="D8" s="27"/>
      <c r="E8" s="27">
        <f t="shared" si="0"/>
        <v>42.9</v>
      </c>
      <c r="F8" s="69">
        <v>1315</v>
      </c>
      <c r="G8" s="29">
        <f t="shared" si="1"/>
        <v>-3.0285714285714285</v>
      </c>
      <c r="H8" s="70" t="s">
        <v>12</v>
      </c>
      <c r="I8" s="71">
        <v>3.472222222222222E-3</v>
      </c>
      <c r="J8" s="31">
        <f t="shared" si="2"/>
        <v>0.47197897897897895</v>
      </c>
      <c r="K8" s="32"/>
      <c r="L8" s="4">
        <v>24.5</v>
      </c>
      <c r="M8" s="13">
        <f t="shared" si="3"/>
        <v>-742</v>
      </c>
      <c r="N8" s="33">
        <f t="shared" si="4"/>
        <v>-3.0285714285714285</v>
      </c>
      <c r="O8" s="4">
        <v>37</v>
      </c>
    </row>
    <row r="9" spans="2:15" s="4" customFormat="1">
      <c r="B9" s="99"/>
      <c r="C9" s="102" t="s">
        <v>49</v>
      </c>
      <c r="D9" s="27"/>
      <c r="E9" s="27">
        <f t="shared" si="0"/>
        <v>48.6</v>
      </c>
      <c r="F9" s="73">
        <v>1745</v>
      </c>
      <c r="G9" s="29">
        <f t="shared" si="1"/>
        <v>7.5438596491228029</v>
      </c>
      <c r="H9" s="70" t="s">
        <v>103</v>
      </c>
      <c r="I9" s="71">
        <v>3.125E-2</v>
      </c>
      <c r="J9" s="31">
        <f t="shared" si="2"/>
        <v>0.52697897897897894</v>
      </c>
      <c r="K9" s="32"/>
      <c r="L9" s="4">
        <v>5.7</v>
      </c>
      <c r="M9" s="13">
        <f t="shared" si="3"/>
        <v>430</v>
      </c>
      <c r="N9" s="33">
        <f t="shared" si="4"/>
        <v>7.5438596491228029</v>
      </c>
      <c r="O9" s="4">
        <v>10</v>
      </c>
    </row>
    <row r="10" spans="2:15" s="4" customFormat="1">
      <c r="B10" s="99"/>
      <c r="C10" s="101" t="s">
        <v>50</v>
      </c>
      <c r="D10" s="27"/>
      <c r="E10" s="27">
        <f t="shared" si="0"/>
        <v>90</v>
      </c>
      <c r="F10" s="69">
        <v>236</v>
      </c>
      <c r="G10" s="29">
        <f t="shared" si="1"/>
        <v>-3.6449275362318843</v>
      </c>
      <c r="H10" s="70" t="s">
        <v>12</v>
      </c>
      <c r="I10" s="71">
        <v>1.0416666666666666E-2</v>
      </c>
      <c r="J10" s="31">
        <f t="shared" si="2"/>
        <v>0.58052064564564554</v>
      </c>
      <c r="K10" s="32"/>
      <c r="L10" s="4">
        <v>41.4</v>
      </c>
      <c r="M10" s="13">
        <f t="shared" si="3"/>
        <v>-1509</v>
      </c>
      <c r="N10" s="33">
        <f t="shared" si="4"/>
        <v>-3.6449275362318843</v>
      </c>
      <c r="O10" s="4">
        <v>40</v>
      </c>
    </row>
    <row r="11" spans="2:15" s="4" customFormat="1">
      <c r="B11" s="99"/>
      <c r="C11" s="101" t="s">
        <v>104</v>
      </c>
      <c r="D11" s="27"/>
      <c r="E11" s="27">
        <f t="shared" si="0"/>
        <v>120</v>
      </c>
      <c r="F11" s="69">
        <v>270</v>
      </c>
      <c r="G11" s="29">
        <f t="shared" si="1"/>
        <v>0.11333333333333333</v>
      </c>
      <c r="H11" s="70"/>
      <c r="I11" s="71"/>
      <c r="J11" s="31">
        <f t="shared" si="2"/>
        <v>0.62218731231231217</v>
      </c>
      <c r="K11" s="32"/>
      <c r="L11" s="4">
        <v>30</v>
      </c>
      <c r="M11" s="13">
        <f t="shared" si="3"/>
        <v>34</v>
      </c>
      <c r="N11" s="33">
        <f t="shared" si="4"/>
        <v>0.11333333333333333</v>
      </c>
      <c r="O11" s="4">
        <v>30</v>
      </c>
    </row>
    <row r="12" spans="2:15" s="4" customFormat="1">
      <c r="B12" s="99"/>
      <c r="C12" s="101" t="s">
        <v>105</v>
      </c>
      <c r="D12" s="27"/>
      <c r="E12" s="27">
        <f t="shared" si="0"/>
        <v>125</v>
      </c>
      <c r="F12" s="69">
        <v>553</v>
      </c>
      <c r="G12" s="29">
        <f t="shared" si="1"/>
        <v>5.66</v>
      </c>
      <c r="H12" s="70" t="s">
        <v>12</v>
      </c>
      <c r="I12" s="71">
        <v>3.472222222222222E-3</v>
      </c>
      <c r="J12" s="31">
        <f t="shared" si="2"/>
        <v>0.64302064564564554</v>
      </c>
      <c r="K12" s="32"/>
      <c r="L12" s="4">
        <v>5</v>
      </c>
      <c r="M12" s="13">
        <f t="shared" si="3"/>
        <v>283</v>
      </c>
      <c r="N12" s="33">
        <f t="shared" si="4"/>
        <v>5.66</v>
      </c>
      <c r="O12" s="4">
        <v>12</v>
      </c>
    </row>
    <row r="13" spans="2:15" s="4" customFormat="1" ht="15.75" thickBot="1">
      <c r="B13" s="99"/>
      <c r="C13" s="103" t="s">
        <v>51</v>
      </c>
      <c r="D13" s="75"/>
      <c r="E13" s="75">
        <f t="shared" si="0"/>
        <v>132</v>
      </c>
      <c r="F13" s="76">
        <v>280</v>
      </c>
      <c r="G13" s="77">
        <f t="shared" si="1"/>
        <v>-3.9</v>
      </c>
      <c r="H13" s="78"/>
      <c r="I13" s="79"/>
      <c r="J13" s="80">
        <f t="shared" si="2"/>
        <v>0.65031231231231224</v>
      </c>
      <c r="K13" s="32"/>
      <c r="L13" s="4">
        <v>7</v>
      </c>
      <c r="M13" s="13">
        <f t="shared" si="3"/>
        <v>-273</v>
      </c>
      <c r="N13" s="33">
        <f t="shared" si="4"/>
        <v>-3.9</v>
      </c>
      <c r="O13" s="4">
        <v>40</v>
      </c>
    </row>
    <row r="14" spans="2:15" s="4" customFormat="1" ht="15.75" thickBot="1">
      <c r="B14" s="99"/>
      <c r="C14" s="183"/>
      <c r="D14" s="176"/>
      <c r="E14" s="176"/>
      <c r="F14" s="184"/>
      <c r="G14" s="178"/>
      <c r="H14" s="177"/>
      <c r="I14" s="179"/>
      <c r="J14" s="180"/>
      <c r="K14" s="32"/>
      <c r="M14" s="13"/>
      <c r="N14" s="33"/>
    </row>
    <row r="15" spans="2:15" s="4" customFormat="1" ht="12.75">
      <c r="B15" s="104"/>
      <c r="C15" s="240" t="s">
        <v>81</v>
      </c>
      <c r="D15" s="236"/>
      <c r="E15" s="236"/>
      <c r="F15" s="236" t="s">
        <v>84</v>
      </c>
      <c r="G15" s="236"/>
      <c r="H15" s="236"/>
      <c r="I15" s="236"/>
      <c r="J15" s="237"/>
      <c r="K15" s="32"/>
    </row>
    <row r="16" spans="2:15" s="4" customFormat="1" ht="12.75" customHeight="1">
      <c r="B16" s="105"/>
      <c r="C16" s="241" t="s">
        <v>85</v>
      </c>
      <c r="D16" s="242"/>
      <c r="E16" s="242"/>
      <c r="F16" s="238" t="s">
        <v>82</v>
      </c>
      <c r="G16" s="238"/>
      <c r="H16" s="238"/>
      <c r="I16" s="238"/>
      <c r="J16" s="239"/>
      <c r="K16" s="32"/>
    </row>
    <row r="17" spans="2:11" s="4" customFormat="1" ht="13.5" thickBot="1">
      <c r="B17" s="106"/>
      <c r="C17" s="234" t="s">
        <v>86</v>
      </c>
      <c r="D17" s="235"/>
      <c r="E17" s="235"/>
      <c r="F17" s="208" t="s">
        <v>83</v>
      </c>
      <c r="G17" s="208"/>
      <c r="H17" s="208"/>
      <c r="I17" s="208"/>
      <c r="J17" s="209"/>
      <c r="K17" s="32"/>
    </row>
  </sheetData>
  <mergeCells count="9">
    <mergeCell ref="C17:E17"/>
    <mergeCell ref="F15:J15"/>
    <mergeCell ref="F16:J16"/>
    <mergeCell ref="F17:J17"/>
    <mergeCell ref="B2:J2"/>
    <mergeCell ref="B3:J3"/>
    <mergeCell ref="H4:I4"/>
    <mergeCell ref="C15:E15"/>
    <mergeCell ref="C16:E16"/>
  </mergeCells>
  <hyperlinks>
    <hyperlink ref="F16" r:id="rId1"/>
    <hyperlink ref="F17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dimension ref="B1:O17"/>
  <sheetViews>
    <sheetView workbookViewId="0">
      <selection activeCell="L34" sqref="L34"/>
    </sheetView>
  </sheetViews>
  <sheetFormatPr defaultRowHeight="15"/>
  <cols>
    <col min="1" max="1" width="9.140625" style="97"/>
    <col min="2" max="2" width="5" style="97" customWidth="1"/>
    <col min="3" max="3" width="19.42578125" style="97" bestFit="1" customWidth="1"/>
    <col min="4" max="4" width="2.85546875" style="97" bestFit="1" customWidth="1"/>
    <col min="5" max="5" width="5" style="97" bestFit="1" customWidth="1"/>
    <col min="6" max="6" width="6.710937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80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135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98" t="s">
        <v>0</v>
      </c>
      <c r="D4" s="56" t="s">
        <v>1</v>
      </c>
      <c r="E4" s="56" t="s">
        <v>2</v>
      </c>
      <c r="F4" s="58" t="s">
        <v>3</v>
      </c>
      <c r="G4" s="58" t="s">
        <v>4</v>
      </c>
      <c r="H4" s="227" t="s">
        <v>5</v>
      </c>
      <c r="I4" s="227"/>
      <c r="J4" s="59" t="s">
        <v>6</v>
      </c>
      <c r="K4" s="12" t="s">
        <v>7</v>
      </c>
      <c r="L4" s="4"/>
      <c r="M4" s="13">
        <f>M7+M9+M11+M12</f>
        <v>2025</v>
      </c>
      <c r="N4" s="4"/>
      <c r="O4" s="4"/>
    </row>
    <row r="5" spans="2:15" s="4" customFormat="1">
      <c r="B5" s="99"/>
      <c r="C5" s="100" t="s">
        <v>29</v>
      </c>
      <c r="D5" s="62"/>
      <c r="E5" s="62">
        <v>0</v>
      </c>
      <c r="F5" s="63">
        <v>980</v>
      </c>
      <c r="G5" s="64"/>
      <c r="H5" s="65"/>
      <c r="I5" s="66"/>
      <c r="J5" s="67">
        <v>0.36458333333333331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99"/>
      <c r="C6" s="101" t="s">
        <v>87</v>
      </c>
      <c r="D6" s="27"/>
      <c r="E6" s="27">
        <f t="shared" ref="E6:E13" si="0">L6+E5</f>
        <v>6.8</v>
      </c>
      <c r="F6" s="69">
        <v>776</v>
      </c>
      <c r="G6" s="29">
        <f t="shared" ref="G6:G13" si="1">N6</f>
        <v>-3</v>
      </c>
      <c r="H6" s="70"/>
      <c r="I6" s="71"/>
      <c r="J6" s="31">
        <f t="shared" ref="J6:J13" si="2">(((E6-E5)/O6)/24)+J5+I6</f>
        <v>0.37267857142857141</v>
      </c>
      <c r="K6" s="32"/>
      <c r="L6" s="4">
        <v>6.8</v>
      </c>
      <c r="M6" s="13">
        <f t="shared" ref="M6:M13" si="3">F6-F5+K6</f>
        <v>-204</v>
      </c>
      <c r="N6" s="33">
        <f t="shared" ref="N6:N13" si="4">(M6/(E6-E5))/10</f>
        <v>-3</v>
      </c>
      <c r="O6" s="4">
        <v>35</v>
      </c>
    </row>
    <row r="7" spans="2:15" s="4" customFormat="1">
      <c r="B7" s="99"/>
      <c r="C7" s="101" t="s">
        <v>88</v>
      </c>
      <c r="D7" s="27"/>
      <c r="E7" s="27">
        <f t="shared" si="0"/>
        <v>25.400000000000002</v>
      </c>
      <c r="F7" s="69">
        <v>1914</v>
      </c>
      <c r="G7" s="29">
        <f t="shared" si="1"/>
        <v>6.118279569892473</v>
      </c>
      <c r="H7" s="70" t="s">
        <v>12</v>
      </c>
      <c r="I7" s="71">
        <v>3.4722222222222224E-2</v>
      </c>
      <c r="J7" s="31">
        <f t="shared" si="2"/>
        <v>0.48490079365079364</v>
      </c>
      <c r="K7" s="32"/>
      <c r="L7" s="4">
        <v>18.600000000000001</v>
      </c>
      <c r="M7" s="13">
        <f t="shared" si="3"/>
        <v>1138</v>
      </c>
      <c r="N7" s="33">
        <f t="shared" si="4"/>
        <v>6.118279569892473</v>
      </c>
      <c r="O7" s="4">
        <v>10</v>
      </c>
    </row>
    <row r="8" spans="2:15" s="4" customFormat="1">
      <c r="B8" s="99"/>
      <c r="C8" s="101" t="s">
        <v>89</v>
      </c>
      <c r="D8" s="27"/>
      <c r="E8" s="27">
        <f t="shared" si="0"/>
        <v>40</v>
      </c>
      <c r="F8" s="69">
        <v>1175</v>
      </c>
      <c r="G8" s="29">
        <f t="shared" si="1"/>
        <v>-5.0616438356164393</v>
      </c>
      <c r="H8" s="70" t="s">
        <v>103</v>
      </c>
      <c r="I8" s="71">
        <v>3.125E-2</v>
      </c>
      <c r="J8" s="31">
        <f t="shared" si="2"/>
        <v>0.53135912698412702</v>
      </c>
      <c r="K8" s="32"/>
      <c r="L8" s="4">
        <v>14.6</v>
      </c>
      <c r="M8" s="13">
        <f t="shared" si="3"/>
        <v>-739</v>
      </c>
      <c r="N8" s="33">
        <f t="shared" si="4"/>
        <v>-5.0616438356164393</v>
      </c>
      <c r="O8" s="4">
        <v>40</v>
      </c>
    </row>
    <row r="9" spans="2:15" s="4" customFormat="1">
      <c r="B9" s="99"/>
      <c r="C9" s="101" t="s">
        <v>90</v>
      </c>
      <c r="D9" s="27"/>
      <c r="E9" s="27">
        <f t="shared" si="0"/>
        <v>47</v>
      </c>
      <c r="F9" s="69">
        <v>1745</v>
      </c>
      <c r="G9" s="29">
        <f t="shared" si="1"/>
        <v>8.1428571428571423</v>
      </c>
      <c r="H9" s="70" t="s">
        <v>12</v>
      </c>
      <c r="I9" s="71">
        <v>1.3888888888888888E-2</v>
      </c>
      <c r="J9" s="31">
        <f t="shared" si="2"/>
        <v>0.58170634920634923</v>
      </c>
      <c r="K9" s="32"/>
      <c r="L9" s="4">
        <v>7</v>
      </c>
      <c r="M9" s="13">
        <f t="shared" si="3"/>
        <v>570</v>
      </c>
      <c r="N9" s="33">
        <f t="shared" si="4"/>
        <v>8.1428571428571423</v>
      </c>
      <c r="O9" s="4">
        <v>8</v>
      </c>
    </row>
    <row r="10" spans="2:15" s="4" customFormat="1">
      <c r="B10" s="99"/>
      <c r="C10" s="101" t="s">
        <v>50</v>
      </c>
      <c r="D10" s="27"/>
      <c r="E10" s="27">
        <f t="shared" si="0"/>
        <v>85</v>
      </c>
      <c r="F10" s="69">
        <v>236</v>
      </c>
      <c r="G10" s="29">
        <f t="shared" si="1"/>
        <v>-3.9710526315789472</v>
      </c>
      <c r="H10" s="70" t="s">
        <v>12</v>
      </c>
      <c r="I10" s="71">
        <v>1.0416666666666666E-2</v>
      </c>
      <c r="J10" s="31">
        <f t="shared" si="2"/>
        <v>0.63378968253968249</v>
      </c>
      <c r="K10" s="32"/>
      <c r="L10" s="4">
        <v>38</v>
      </c>
      <c r="M10" s="13">
        <f t="shared" si="3"/>
        <v>-1509</v>
      </c>
      <c r="N10" s="33">
        <f t="shared" si="4"/>
        <v>-3.9710526315789472</v>
      </c>
      <c r="O10" s="4">
        <v>38</v>
      </c>
    </row>
    <row r="11" spans="2:15" s="4" customFormat="1">
      <c r="B11" s="99"/>
      <c r="C11" s="101" t="s">
        <v>104</v>
      </c>
      <c r="D11" s="27"/>
      <c r="E11" s="27">
        <f t="shared" si="0"/>
        <v>116</v>
      </c>
      <c r="F11" s="69">
        <v>270</v>
      </c>
      <c r="G11" s="29">
        <f t="shared" si="1"/>
        <v>0.1096774193548387</v>
      </c>
      <c r="H11" s="70"/>
      <c r="I11" s="71"/>
      <c r="J11" s="31">
        <f t="shared" si="2"/>
        <v>0.67992063492063481</v>
      </c>
      <c r="K11" s="32"/>
      <c r="L11" s="4">
        <v>31</v>
      </c>
      <c r="M11" s="13">
        <f t="shared" si="3"/>
        <v>34</v>
      </c>
      <c r="N11" s="33">
        <f t="shared" si="4"/>
        <v>0.1096774193548387</v>
      </c>
      <c r="O11" s="4">
        <v>28</v>
      </c>
    </row>
    <row r="12" spans="2:15" s="4" customFormat="1">
      <c r="B12" s="99"/>
      <c r="C12" s="101" t="s">
        <v>105</v>
      </c>
      <c r="D12" s="27"/>
      <c r="E12" s="27">
        <f t="shared" si="0"/>
        <v>121</v>
      </c>
      <c r="F12" s="69">
        <v>553</v>
      </c>
      <c r="G12" s="29">
        <f t="shared" si="1"/>
        <v>5.66</v>
      </c>
      <c r="H12" s="70" t="s">
        <v>12</v>
      </c>
      <c r="I12" s="71">
        <v>6.9444444444444441E-3</v>
      </c>
      <c r="J12" s="31">
        <f t="shared" si="2"/>
        <v>0.7076984126984126</v>
      </c>
      <c r="K12" s="32"/>
      <c r="L12" s="4">
        <v>5</v>
      </c>
      <c r="M12" s="13">
        <f t="shared" si="3"/>
        <v>283</v>
      </c>
      <c r="N12" s="33">
        <f t="shared" si="4"/>
        <v>5.66</v>
      </c>
      <c r="O12" s="4">
        <v>10</v>
      </c>
    </row>
    <row r="13" spans="2:15" s="4" customFormat="1" ht="15.75" thickBot="1">
      <c r="B13" s="99"/>
      <c r="C13" s="103" t="s">
        <v>51</v>
      </c>
      <c r="D13" s="75"/>
      <c r="E13" s="75">
        <f t="shared" si="0"/>
        <v>128</v>
      </c>
      <c r="F13" s="76">
        <v>280</v>
      </c>
      <c r="G13" s="77">
        <f t="shared" si="1"/>
        <v>-3.9</v>
      </c>
      <c r="H13" s="78"/>
      <c r="I13" s="79"/>
      <c r="J13" s="80">
        <f t="shared" si="2"/>
        <v>0.71537385129490383</v>
      </c>
      <c r="K13" s="32"/>
      <c r="L13" s="4">
        <v>7</v>
      </c>
      <c r="M13" s="13">
        <f t="shared" si="3"/>
        <v>-273</v>
      </c>
      <c r="N13" s="33">
        <f t="shared" si="4"/>
        <v>-3.9</v>
      </c>
      <c r="O13" s="4">
        <v>38</v>
      </c>
    </row>
    <row r="14" spans="2:15" s="4" customFormat="1" ht="15.75" thickBot="1">
      <c r="B14" s="99"/>
      <c r="C14" s="183"/>
      <c r="D14" s="176"/>
      <c r="E14" s="176"/>
      <c r="F14" s="184"/>
      <c r="G14" s="178"/>
      <c r="H14" s="177"/>
      <c r="I14" s="179"/>
      <c r="J14" s="180"/>
      <c r="K14" s="32"/>
      <c r="M14" s="13"/>
      <c r="N14" s="33"/>
    </row>
    <row r="15" spans="2:15" s="4" customFormat="1" ht="12.75">
      <c r="B15" s="104"/>
      <c r="C15" s="240" t="s">
        <v>81</v>
      </c>
      <c r="D15" s="236"/>
      <c r="E15" s="236"/>
      <c r="F15" s="236" t="s">
        <v>84</v>
      </c>
      <c r="G15" s="236"/>
      <c r="H15" s="236"/>
      <c r="I15" s="236"/>
      <c r="J15" s="237"/>
      <c r="K15" s="32"/>
    </row>
    <row r="16" spans="2:15" s="4" customFormat="1" ht="12.75" customHeight="1">
      <c r="B16" s="105"/>
      <c r="C16" s="241" t="s">
        <v>85</v>
      </c>
      <c r="D16" s="242"/>
      <c r="E16" s="242"/>
      <c r="F16" s="238" t="s">
        <v>82</v>
      </c>
      <c r="G16" s="238"/>
      <c r="H16" s="238"/>
      <c r="I16" s="238"/>
      <c r="J16" s="239"/>
      <c r="K16" s="32"/>
    </row>
    <row r="17" spans="2:11" s="4" customFormat="1" ht="13.5" thickBot="1">
      <c r="B17" s="106"/>
      <c r="C17" s="234" t="s">
        <v>86</v>
      </c>
      <c r="D17" s="235"/>
      <c r="E17" s="235"/>
      <c r="F17" s="208" t="s">
        <v>83</v>
      </c>
      <c r="G17" s="208"/>
      <c r="H17" s="208"/>
      <c r="I17" s="208"/>
      <c r="J17" s="209"/>
      <c r="K17" s="32"/>
    </row>
  </sheetData>
  <mergeCells count="10">
    <mergeCell ref="C16:E16"/>
    <mergeCell ref="F16:J16"/>
    <mergeCell ref="C17:E17"/>
    <mergeCell ref="F17:J17"/>
    <mergeCell ref="B1:J1"/>
    <mergeCell ref="B2:J2"/>
    <mergeCell ref="B3:J3"/>
    <mergeCell ref="H4:I4"/>
    <mergeCell ref="C15:E15"/>
    <mergeCell ref="F15:J15"/>
  </mergeCells>
  <hyperlinks>
    <hyperlink ref="F16" r:id="rId1"/>
    <hyperlink ref="F17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dimension ref="B1:O11"/>
  <sheetViews>
    <sheetView workbookViewId="0">
      <selection activeCell="M25" sqref="M25"/>
    </sheetView>
  </sheetViews>
  <sheetFormatPr defaultRowHeight="15"/>
  <cols>
    <col min="1" max="1" width="3.5703125" style="97" customWidth="1"/>
    <col min="2" max="2" width="4.7109375" style="97" customWidth="1"/>
    <col min="3" max="3" width="19.140625" style="97" bestFit="1" customWidth="1"/>
    <col min="4" max="4" width="2.85546875" style="97" bestFit="1" customWidth="1"/>
    <col min="5" max="6" width="5" style="97" bestFit="1" customWidth="1"/>
    <col min="7" max="7" width="4.140625" style="97" bestFit="1" customWidth="1"/>
    <col min="8" max="8" width="8.42578125" style="97" bestFit="1" customWidth="1"/>
    <col min="9" max="9" width="4.5703125" style="97" bestFit="1" customWidth="1"/>
    <col min="10" max="10" width="5.5703125" style="97" bestFit="1" customWidth="1"/>
    <col min="11" max="11" width="8.5703125" style="97" bestFit="1" customWidth="1"/>
    <col min="12" max="13" width="13.140625" style="97" bestFit="1" customWidth="1"/>
    <col min="14" max="14" width="18.140625" style="97" bestFit="1" customWidth="1"/>
    <col min="15" max="15" width="8.140625" style="97" bestFit="1" customWidth="1"/>
    <col min="16" max="16384" width="9.140625" style="97"/>
  </cols>
  <sheetData>
    <row r="1" spans="2:15" s="4" customFormat="1" ht="13.5" thickBot="1">
      <c r="B1" s="225"/>
      <c r="C1" s="226"/>
      <c r="D1" s="226"/>
      <c r="E1" s="226"/>
      <c r="F1" s="226"/>
      <c r="G1" s="226"/>
      <c r="H1" s="226"/>
      <c r="I1" s="226"/>
      <c r="J1" s="226"/>
      <c r="K1" s="3"/>
    </row>
    <row r="2" spans="2:15" s="4" customFormat="1" ht="12.75" customHeight="1">
      <c r="B2" s="216" t="s">
        <v>91</v>
      </c>
      <c r="C2" s="217"/>
      <c r="D2" s="217"/>
      <c r="E2" s="217"/>
      <c r="F2" s="217"/>
      <c r="G2" s="217"/>
      <c r="H2" s="217"/>
      <c r="I2" s="217"/>
      <c r="J2" s="218"/>
      <c r="K2" s="3"/>
    </row>
    <row r="3" spans="2:15" s="4" customFormat="1" ht="13.5" customHeight="1" thickBot="1">
      <c r="B3" s="219" t="s">
        <v>130</v>
      </c>
      <c r="C3" s="220"/>
      <c r="D3" s="220"/>
      <c r="E3" s="220"/>
      <c r="F3" s="220"/>
      <c r="G3" s="220"/>
      <c r="H3" s="220"/>
      <c r="I3" s="220"/>
      <c r="J3" s="221"/>
      <c r="K3" s="5"/>
    </row>
    <row r="4" spans="2:15" s="14" customFormat="1" ht="13.5" thickBot="1">
      <c r="B4" s="6"/>
      <c r="C4" s="85" t="s">
        <v>0</v>
      </c>
      <c r="D4" s="8" t="s">
        <v>1</v>
      </c>
      <c r="E4" s="8" t="s">
        <v>2</v>
      </c>
      <c r="F4" s="9" t="s">
        <v>3</v>
      </c>
      <c r="G4" s="9" t="s">
        <v>4</v>
      </c>
      <c r="H4" s="222" t="s">
        <v>5</v>
      </c>
      <c r="I4" s="222"/>
      <c r="J4" s="11" t="s">
        <v>6</v>
      </c>
      <c r="K4" s="12" t="s">
        <v>7</v>
      </c>
      <c r="L4" s="4"/>
      <c r="M4" s="13">
        <f>M6+M7</f>
        <v>2478</v>
      </c>
      <c r="N4" s="4"/>
      <c r="O4" s="4"/>
    </row>
    <row r="5" spans="2:15" s="4" customFormat="1">
      <c r="B5" s="24"/>
      <c r="C5" s="108" t="s">
        <v>51</v>
      </c>
      <c r="D5" s="26"/>
      <c r="E5" s="26">
        <v>0</v>
      </c>
      <c r="F5" s="109">
        <v>280</v>
      </c>
      <c r="G5" s="89"/>
      <c r="H5" s="28"/>
      <c r="I5" s="30"/>
      <c r="J5" s="115">
        <v>0.35416666666666669</v>
      </c>
      <c r="K5" s="32"/>
      <c r="L5" s="4" t="s">
        <v>8</v>
      </c>
      <c r="M5" s="4" t="s">
        <v>9</v>
      </c>
      <c r="N5" s="4" t="s">
        <v>10</v>
      </c>
      <c r="O5" s="4" t="s">
        <v>11</v>
      </c>
    </row>
    <row r="6" spans="2:15" s="4" customFormat="1">
      <c r="B6" s="24"/>
      <c r="C6" s="68" t="s">
        <v>52</v>
      </c>
      <c r="D6" s="27"/>
      <c r="E6" s="27">
        <f t="shared" ref="E6:E8" si="0">L6+E5</f>
        <v>52.4</v>
      </c>
      <c r="F6" s="110">
        <v>950</v>
      </c>
      <c r="G6" s="29">
        <f t="shared" ref="G6:G8" si="1">N6</f>
        <v>1.2786259541984735</v>
      </c>
      <c r="H6" s="70" t="s">
        <v>12</v>
      </c>
      <c r="I6" s="71">
        <v>1.3888888888888888E-2</v>
      </c>
      <c r="J6" s="31">
        <f t="shared" ref="J6:J8" si="2">(((E6-E5)/O6)/24)+J5+I6</f>
        <v>0.4553888888888889</v>
      </c>
      <c r="K6" s="32"/>
      <c r="L6" s="4">
        <v>52.4</v>
      </c>
      <c r="M6" s="13">
        <f>F6-F5+K6</f>
        <v>670</v>
      </c>
      <c r="N6" s="33">
        <f t="shared" ref="N6:N8" si="3">(M6/(E6-E5))/10</f>
        <v>1.2786259541984735</v>
      </c>
      <c r="O6" s="4">
        <v>25</v>
      </c>
    </row>
    <row r="7" spans="2:15" s="4" customFormat="1">
      <c r="B7" s="24"/>
      <c r="C7" s="72" t="s">
        <v>53</v>
      </c>
      <c r="D7" s="27"/>
      <c r="E7" s="27">
        <f t="shared" si="0"/>
        <v>76.7</v>
      </c>
      <c r="F7" s="111">
        <v>2758</v>
      </c>
      <c r="G7" s="29">
        <f t="shared" si="1"/>
        <v>7.440329218106994</v>
      </c>
      <c r="H7" s="70" t="s">
        <v>103</v>
      </c>
      <c r="I7" s="71">
        <v>3.4722222222222224E-2</v>
      </c>
      <c r="J7" s="31">
        <f t="shared" si="2"/>
        <v>0.58215656565656571</v>
      </c>
      <c r="K7" s="32"/>
      <c r="L7" s="4">
        <v>24.3</v>
      </c>
      <c r="M7" s="13">
        <f t="shared" ref="M7:M8" si="4">F7-F6+K7</f>
        <v>1808</v>
      </c>
      <c r="N7" s="33">
        <f t="shared" si="3"/>
        <v>7.440329218106994</v>
      </c>
      <c r="O7" s="4">
        <v>11</v>
      </c>
    </row>
    <row r="8" spans="2:15" s="4" customFormat="1" ht="15.75" thickBot="1">
      <c r="B8" s="94"/>
      <c r="C8" s="113" t="s">
        <v>54</v>
      </c>
      <c r="D8" s="35"/>
      <c r="E8" s="35">
        <f t="shared" si="0"/>
        <v>98</v>
      </c>
      <c r="F8" s="114">
        <v>1228</v>
      </c>
      <c r="G8" s="37">
        <f t="shared" si="1"/>
        <v>-7.1830985915492978</v>
      </c>
      <c r="H8" s="36"/>
      <c r="I8" s="38"/>
      <c r="J8" s="39">
        <f t="shared" si="2"/>
        <v>0.60434406565656573</v>
      </c>
      <c r="K8" s="32"/>
      <c r="L8" s="4">
        <v>21.3</v>
      </c>
      <c r="M8" s="13">
        <f t="shared" si="4"/>
        <v>-1530</v>
      </c>
      <c r="N8" s="33">
        <f t="shared" si="3"/>
        <v>-7.1830985915492978</v>
      </c>
      <c r="O8" s="4">
        <v>40</v>
      </c>
    </row>
    <row r="9" spans="2:15" s="4" customFormat="1" ht="15" customHeight="1">
      <c r="B9" s="116"/>
      <c r="C9" s="41" t="s">
        <v>96</v>
      </c>
      <c r="D9" s="247" t="s">
        <v>99</v>
      </c>
      <c r="E9" s="248"/>
      <c r="F9" s="248"/>
      <c r="G9" s="248"/>
      <c r="H9" s="248"/>
      <c r="I9" s="248"/>
      <c r="J9" s="249"/>
    </row>
    <row r="10" spans="2:15" s="4" customFormat="1" ht="12.75">
      <c r="B10" s="95"/>
      <c r="C10" s="43" t="s">
        <v>98</v>
      </c>
      <c r="D10" s="243" t="s">
        <v>101</v>
      </c>
      <c r="E10" s="229"/>
      <c r="F10" s="229"/>
      <c r="G10" s="229"/>
      <c r="H10" s="229"/>
      <c r="I10" s="229"/>
      <c r="J10" s="230"/>
    </row>
    <row r="11" spans="2:15" s="4" customFormat="1" ht="15.75" customHeight="1" thickBot="1">
      <c r="B11" s="96"/>
      <c r="C11" s="45" t="s">
        <v>97</v>
      </c>
      <c r="D11" s="244" t="s">
        <v>100</v>
      </c>
      <c r="E11" s="245"/>
      <c r="F11" s="245"/>
      <c r="G11" s="245"/>
      <c r="H11" s="245"/>
      <c r="I11" s="245"/>
      <c r="J11" s="246"/>
    </row>
  </sheetData>
  <mergeCells count="7">
    <mergeCell ref="D10:J10"/>
    <mergeCell ref="D11:J11"/>
    <mergeCell ref="B1:J1"/>
    <mergeCell ref="B2:J2"/>
    <mergeCell ref="B3:J3"/>
    <mergeCell ref="H4:I4"/>
    <mergeCell ref="D9:J9"/>
  </mergeCells>
  <hyperlinks>
    <hyperlink ref="D11" r:id="rId1"/>
    <hyperlink ref="D10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14</vt:i4>
      </vt:variant>
    </vt:vector>
  </HeadingPairs>
  <TitlesOfParts>
    <vt:vector size="28" baseType="lpstr">
      <vt:lpstr>Dag1Jun</vt:lpstr>
      <vt:lpstr>Dag1Sen</vt:lpstr>
      <vt:lpstr>Dag2Jun</vt:lpstr>
      <vt:lpstr>Dag2Sen</vt:lpstr>
      <vt:lpstr>Dag3Jun</vt:lpstr>
      <vt:lpstr>Dag3Sen</vt:lpstr>
      <vt:lpstr>Dag4Jun</vt:lpstr>
      <vt:lpstr>Dag4Sen</vt:lpstr>
      <vt:lpstr>Dag5Jun</vt:lpstr>
      <vt:lpstr>Dag5Sen</vt:lpstr>
      <vt:lpstr>Dag6Jun</vt:lpstr>
      <vt:lpstr>Dag6Sen</vt:lpstr>
      <vt:lpstr>Dag7Jun</vt:lpstr>
      <vt:lpstr>Dag7Sen</vt:lpstr>
      <vt:lpstr>Dag1Jun!Afdrukbereik</vt:lpstr>
      <vt:lpstr>Dag1Sen!Afdrukbereik</vt:lpstr>
      <vt:lpstr>Dag2Jun!Afdrukbereik</vt:lpstr>
      <vt:lpstr>Dag2Sen!Afdrukbereik</vt:lpstr>
      <vt:lpstr>Dag3Jun!Afdrukbereik</vt:lpstr>
      <vt:lpstr>Dag3Sen!Afdrukbereik</vt:lpstr>
      <vt:lpstr>Dag4Jun!Afdrukbereik</vt:lpstr>
      <vt:lpstr>Dag4Sen!Afdrukbereik</vt:lpstr>
      <vt:lpstr>Dag5Jun!Afdrukbereik</vt:lpstr>
      <vt:lpstr>Dag5Sen!Afdrukbereik</vt:lpstr>
      <vt:lpstr>Dag6Jun!Afdrukbereik</vt:lpstr>
      <vt:lpstr>Dag6Sen!Afdrukbereik</vt:lpstr>
      <vt:lpstr>Dag7Jun!Afdrukbereik</vt:lpstr>
      <vt:lpstr>Dag7Sen!Afdrukbereik</vt:lpstr>
    </vt:vector>
  </TitlesOfParts>
  <Company>TOTAL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J0316199</dc:creator>
  <cp:lastModifiedBy>J0316199</cp:lastModifiedBy>
  <cp:lastPrinted>2015-05-01T00:03:26Z</cp:lastPrinted>
  <dcterms:created xsi:type="dcterms:W3CDTF">2012-11-14T00:20:04Z</dcterms:created>
  <dcterms:modified xsi:type="dcterms:W3CDTF">2015-05-27T21:08:12Z</dcterms:modified>
</cp:coreProperties>
</file>