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720" windowHeight="6150" activeTab="0"/>
  </bookViews>
  <sheets>
    <sheet name="-1-" sheetId="1" r:id="rId1"/>
    <sheet name="-2-" sheetId="2" r:id="rId2"/>
    <sheet name="-3-" sheetId="3" r:id="rId3"/>
    <sheet name="-4-" sheetId="4" r:id="rId4"/>
    <sheet name="-5-" sheetId="5" r:id="rId5"/>
    <sheet name="-6-" sheetId="6" r:id="rId6"/>
    <sheet name="-7-" sheetId="7" r:id="rId7"/>
    <sheet name="-8-" sheetId="8" r:id="rId8"/>
    <sheet name="-9-" sheetId="9" r:id="rId9"/>
    <sheet name="-10-" sheetId="10" r:id="rId10"/>
    <sheet name="-11-" sheetId="11" r:id="rId11"/>
  </sheets>
  <definedNames/>
  <calcPr fullCalcOnLoad="1"/>
</workbook>
</file>

<file path=xl/sharedStrings.xml><?xml version="1.0" encoding="utf-8"?>
<sst xmlns="http://schemas.openxmlformats.org/spreadsheetml/2006/main" count="89" uniqueCount="12">
  <si>
    <t>Vul in het blauwe vak eerst een honderdtal in!</t>
  </si>
  <si>
    <t>Plaats dan de getallen aan de linkerkant op de juiste plaats in het rooster.</t>
  </si>
  <si>
    <t xml:space="preserve"> </t>
  </si>
  <si>
    <t>Aantal juist:</t>
  </si>
  <si>
    <t>Naam:</t>
  </si>
  <si>
    <t>Vul hier je naam in:</t>
  </si>
  <si>
    <t>Welke tientallen zijn op het duizendveld aangeduid?</t>
  </si>
  <si>
    <t>Vul hier in:</t>
  </si>
  <si>
    <t>ê</t>
  </si>
  <si>
    <t>X</t>
  </si>
  <si>
    <t xml:space="preserve">Vul in het gele vak eerst een honderdtal in. </t>
  </si>
  <si>
    <t>Welke getallen zijn op dit veld aangeduid?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</si>
</sst>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</numFmts>
  <fonts count="53">
    <font>
      <sz val="10"/>
      <name val="Arial"/>
      <family val="0"/>
    </font>
    <font>
      <sz val="12"/>
      <name val="Comic Sans MS"/>
      <family val="4"/>
    </font>
    <font>
      <sz val="14"/>
      <name val="Comic Sans MS"/>
      <family val="4"/>
    </font>
    <font>
      <sz val="16"/>
      <color indexed="12"/>
      <name val="Comic Sans MS"/>
      <family val="4"/>
    </font>
    <font>
      <b/>
      <sz val="16"/>
      <color indexed="12"/>
      <name val="Comic Sans MS"/>
      <family val="4"/>
    </font>
    <font>
      <sz val="12"/>
      <color indexed="17"/>
      <name val="Comic Sans MS"/>
      <family val="4"/>
    </font>
    <font>
      <sz val="12"/>
      <name val="Arial Black"/>
      <family val="2"/>
    </font>
    <font>
      <sz val="14"/>
      <name val="Arial Blac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3"/>
      <name val="Comic Sans MS"/>
      <family val="4"/>
    </font>
    <font>
      <sz val="28"/>
      <name val="Comic Sans MS"/>
      <family val="4"/>
    </font>
    <font>
      <sz val="12"/>
      <color indexed="19"/>
      <name val="Comic Sans MS"/>
      <family val="4"/>
    </font>
    <font>
      <sz val="12"/>
      <name val="Wingdings"/>
      <family val="0"/>
    </font>
    <font>
      <sz val="16"/>
      <name val="Comic Sans MS"/>
      <family val="4"/>
    </font>
    <font>
      <sz val="12"/>
      <color indexed="10"/>
      <name val="Comic Sans MS"/>
      <family val="4"/>
    </font>
    <font>
      <sz val="12"/>
      <color indexed="12"/>
      <name val="Comic Sans MS"/>
      <family val="4"/>
    </font>
    <font>
      <b/>
      <sz val="18"/>
      <color indexed="17"/>
      <name val="Comic Sans MS"/>
      <family val="4"/>
    </font>
    <font>
      <sz val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slantDashDot"/>
      <right style="slantDashDot"/>
      <top style="slantDashDot"/>
      <bottom style="mediumDashed"/>
    </border>
    <border>
      <left style="slantDashDot"/>
      <right style="slantDashDot"/>
      <top style="mediumDashed"/>
      <bottom style="mediumDashed"/>
    </border>
    <border>
      <left style="slantDashDot"/>
      <right style="slantDashDot"/>
      <top style="mediumDashed"/>
      <bottom style="slantDashDot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hair"/>
      <right style="hair"/>
      <top style="medium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horizontal="center" vertical="center"/>
      <protection locked="0"/>
    </xf>
    <xf numFmtId="0" fontId="1" fillId="33" borderId="24" xfId="0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" fillId="33" borderId="25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26" xfId="0" applyFont="1" applyFill="1" applyBorder="1" applyAlignment="1" applyProtection="1">
      <alignment horizontal="center" vertical="center"/>
      <protection locked="0"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" fillId="33" borderId="27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right" vertical="center"/>
    </xf>
    <xf numFmtId="0" fontId="17" fillId="33" borderId="28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" fillId="33" borderId="30" xfId="0" applyFont="1" applyFill="1" applyBorder="1" applyAlignment="1" applyProtection="1">
      <alignment horizontal="left" vertical="center"/>
      <protection locked="0"/>
    </xf>
    <xf numFmtId="0" fontId="1" fillId="33" borderId="31" xfId="0" applyFont="1" applyFill="1" applyBorder="1" applyAlignment="1" applyProtection="1">
      <alignment horizontal="left" vertical="center"/>
      <protection locked="0"/>
    </xf>
    <xf numFmtId="0" fontId="1" fillId="33" borderId="32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7" fillId="35" borderId="0" xfId="0" applyFont="1" applyFill="1" applyAlignment="1" applyProtection="1">
      <alignment horizontal="center" vertical="center"/>
      <protection locked="0"/>
    </xf>
    <xf numFmtId="0" fontId="1" fillId="33" borderId="0" xfId="0" applyFont="1" applyFill="1" applyAlignment="1">
      <alignment horizontal="left" vertical="center" wrapText="1"/>
    </xf>
    <xf numFmtId="0" fontId="1" fillId="33" borderId="35" xfId="0" applyFont="1" applyFill="1" applyBorder="1" applyAlignment="1" applyProtection="1">
      <alignment horizontal="left" vertical="center"/>
      <protection locked="0"/>
    </xf>
    <xf numFmtId="0" fontId="1" fillId="33" borderId="36" xfId="0" applyFont="1" applyFill="1" applyBorder="1" applyAlignment="1" applyProtection="1">
      <alignment horizontal="left" vertical="center"/>
      <protection locked="0"/>
    </xf>
    <xf numFmtId="0" fontId="1" fillId="33" borderId="37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auto="1"/>
      </font>
    </dxf>
    <dxf>
      <font>
        <color indexed="17"/>
      </font>
    </dxf>
    <dxf>
      <font>
        <color auto="1"/>
      </font>
    </dxf>
    <dxf>
      <font>
        <color indexed="17"/>
      </font>
    </dxf>
    <dxf>
      <font>
        <color auto="1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361950</xdr:colOff>
      <xdr:row>2</xdr:row>
      <xdr:rowOff>38100</xdr:rowOff>
    </xdr:from>
    <xdr:to>
      <xdr:col>11</xdr:col>
      <xdr:colOff>47625</xdr:colOff>
      <xdr:row>5</xdr:row>
      <xdr:rowOff>180975</xdr:rowOff>
    </xdr:to>
    <xdr:sp>
      <xdr:nvSpPr>
        <xdr:cNvPr id="1" name="WordArt 1"/>
        <xdr:cNvSpPr>
          <a:spLocks/>
        </xdr:cNvSpPr>
      </xdr:nvSpPr>
      <xdr:spPr>
        <a:xfrm>
          <a:off x="609600" y="647700"/>
          <a:ext cx="3400425" cy="885825"/>
        </a:xfrm>
        <a:prstGeom prst="rect"/>
        <a:noFill/>
      </xdr:spPr>
      <xdr:txBody>
        <a:bodyPr fromWordArt="1" wrap="none" lIns="91440" tIns="45720" rIns="91440" bIns="45720">
          <a:prstTxWarp prst="textWave4">
            <a:avLst>
              <a:gd name="adj" fmla="val 10319"/>
            </a:avLst>
          </a:prstTxWarp>
        </a:bodyPr>
        <a:p>
          <a:pPr algn="ctr"/>
          <a:r>
            <a:rPr sz="3600" kern="10" spc="0">
              <a:ln w="25400" cmpd="sng">
                <a:solidFill>
                  <a:srgbClr val="993366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1000-veld</a:t>
          </a:r>
        </a:p>
      </xdr:txBody>
    </xdr:sp>
    <xdr:clientData/>
  </xdr:twoCellAnchor>
  <xdr:twoCellAnchor editAs="oneCell">
    <xdr:from>
      <xdr:col>5</xdr:col>
      <xdr:colOff>9525</xdr:colOff>
      <xdr:row>21</xdr:row>
      <xdr:rowOff>95250</xdr:rowOff>
    </xdr:from>
    <xdr:to>
      <xdr:col>8</xdr:col>
      <xdr:colOff>323850</xdr:colOff>
      <xdr:row>28</xdr:row>
      <xdr:rowOff>0</xdr:rowOff>
    </xdr:to>
    <xdr:pic>
      <xdr:nvPicPr>
        <xdr:cNvPr id="2" name="Picture 2" descr="pi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6677025"/>
          <a:ext cx="14287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2</xdr:row>
      <xdr:rowOff>180975</xdr:rowOff>
    </xdr:from>
    <xdr:to>
      <xdr:col>9</xdr:col>
      <xdr:colOff>228600</xdr:colOff>
      <xdr:row>2</xdr:row>
      <xdr:rowOff>866775</xdr:rowOff>
    </xdr:to>
    <xdr:sp>
      <xdr:nvSpPr>
        <xdr:cNvPr id="1" name="WordArt 1"/>
        <xdr:cNvSpPr>
          <a:spLocks/>
        </xdr:cNvSpPr>
      </xdr:nvSpPr>
      <xdr:spPr>
        <a:xfrm>
          <a:off x="723900" y="647700"/>
          <a:ext cx="2905125" cy="685800"/>
        </a:xfrm>
        <a:prstGeom prst="rect"/>
        <a:noFill/>
      </xdr:spPr>
      <xdr:txBody>
        <a:bodyPr fromWordArt="1" wrap="none" lIns="91440" tIns="45720" rIns="91440" bIns="45720">
          <a:prstTxWarp prst="textWave4">
            <a:avLst>
              <a:gd name="adj" fmla="val 10319"/>
            </a:avLst>
          </a:prstTxWarp>
        </a:bodyPr>
        <a:p>
          <a:pPr algn="ctr"/>
          <a:r>
            <a:rPr sz="3600" kern="10" spc="0">
              <a:ln w="25400" cmpd="sng">
                <a:solidFill>
                  <a:srgbClr val="993366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1000-veld</a:t>
          </a:r>
        </a:p>
      </xdr:txBody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10</xdr:col>
      <xdr:colOff>295275</xdr:colOff>
      <xdr:row>46</xdr:row>
      <xdr:rowOff>0</xdr:rowOff>
    </xdr:to>
    <xdr:pic>
      <xdr:nvPicPr>
        <xdr:cNvPr id="2" name="Picture 2" descr="tub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7372350"/>
          <a:ext cx="16383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2</xdr:row>
      <xdr:rowOff>180975</xdr:rowOff>
    </xdr:from>
    <xdr:to>
      <xdr:col>9</xdr:col>
      <xdr:colOff>228600</xdr:colOff>
      <xdr:row>2</xdr:row>
      <xdr:rowOff>866775</xdr:rowOff>
    </xdr:to>
    <xdr:sp>
      <xdr:nvSpPr>
        <xdr:cNvPr id="1" name="WordArt 1"/>
        <xdr:cNvSpPr>
          <a:spLocks/>
        </xdr:cNvSpPr>
      </xdr:nvSpPr>
      <xdr:spPr>
        <a:xfrm>
          <a:off x="723900" y="647700"/>
          <a:ext cx="2905125" cy="685800"/>
        </a:xfrm>
        <a:prstGeom prst="rect"/>
        <a:noFill/>
      </xdr:spPr>
      <xdr:txBody>
        <a:bodyPr fromWordArt="1" wrap="none" lIns="91440" tIns="45720" rIns="91440" bIns="45720">
          <a:prstTxWarp prst="textWave4">
            <a:avLst>
              <a:gd name="adj" fmla="val 10319"/>
            </a:avLst>
          </a:prstTxWarp>
        </a:bodyPr>
        <a:p>
          <a:pPr algn="ctr"/>
          <a:r>
            <a:rPr sz="3600" kern="10" spc="0">
              <a:ln w="25400" cmpd="sng">
                <a:solidFill>
                  <a:srgbClr val="993366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1000-veld</a:t>
          </a:r>
        </a:p>
      </xdr:txBody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10</xdr:col>
      <xdr:colOff>142875</xdr:colOff>
      <xdr:row>45</xdr:row>
      <xdr:rowOff>0</xdr:rowOff>
    </xdr:to>
    <xdr:pic>
      <xdr:nvPicPr>
        <xdr:cNvPr id="2" name="Picture 2" descr="flu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7038975"/>
          <a:ext cx="14859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361950</xdr:colOff>
      <xdr:row>2</xdr:row>
      <xdr:rowOff>38100</xdr:rowOff>
    </xdr:from>
    <xdr:to>
      <xdr:col>11</xdr:col>
      <xdr:colOff>47625</xdr:colOff>
      <xdr:row>5</xdr:row>
      <xdr:rowOff>180975</xdr:rowOff>
    </xdr:to>
    <xdr:sp>
      <xdr:nvSpPr>
        <xdr:cNvPr id="1" name="WordArt 1"/>
        <xdr:cNvSpPr>
          <a:spLocks/>
        </xdr:cNvSpPr>
      </xdr:nvSpPr>
      <xdr:spPr>
        <a:xfrm>
          <a:off x="609600" y="647700"/>
          <a:ext cx="3400425" cy="885825"/>
        </a:xfrm>
        <a:prstGeom prst="rect"/>
        <a:noFill/>
      </xdr:spPr>
      <xdr:txBody>
        <a:bodyPr fromWordArt="1" wrap="none" lIns="91440" tIns="45720" rIns="91440" bIns="45720">
          <a:prstTxWarp prst="textWave4">
            <a:avLst>
              <a:gd name="adj" fmla="val 10319"/>
            </a:avLst>
          </a:prstTxWarp>
        </a:bodyPr>
        <a:p>
          <a:pPr algn="ctr"/>
          <a:r>
            <a:rPr sz="3600" kern="10" spc="0">
              <a:ln w="25400" cmpd="sng">
                <a:solidFill>
                  <a:srgbClr val="993366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1000-veld</a:t>
          </a:r>
        </a:p>
      </xdr:txBody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9</xdr:col>
      <xdr:colOff>352425</xdr:colOff>
      <xdr:row>28</xdr:row>
      <xdr:rowOff>104775</xdr:rowOff>
    </xdr:to>
    <xdr:pic>
      <xdr:nvPicPr>
        <xdr:cNvPr id="2" name="Picture 2" descr="violist_bg_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6581775"/>
          <a:ext cx="18478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361950</xdr:colOff>
      <xdr:row>2</xdr:row>
      <xdr:rowOff>38100</xdr:rowOff>
    </xdr:from>
    <xdr:to>
      <xdr:col>11</xdr:col>
      <xdr:colOff>47625</xdr:colOff>
      <xdr:row>5</xdr:row>
      <xdr:rowOff>180975</xdr:rowOff>
    </xdr:to>
    <xdr:sp>
      <xdr:nvSpPr>
        <xdr:cNvPr id="1" name="WordArt 1"/>
        <xdr:cNvSpPr>
          <a:spLocks/>
        </xdr:cNvSpPr>
      </xdr:nvSpPr>
      <xdr:spPr>
        <a:xfrm>
          <a:off x="609600" y="647700"/>
          <a:ext cx="3400425" cy="885825"/>
        </a:xfrm>
        <a:prstGeom prst="rect"/>
        <a:noFill/>
      </xdr:spPr>
      <xdr:txBody>
        <a:bodyPr fromWordArt="1" wrap="none" lIns="91440" tIns="45720" rIns="91440" bIns="45720">
          <a:prstTxWarp prst="textWave4">
            <a:avLst>
              <a:gd name="adj" fmla="val 10319"/>
            </a:avLst>
          </a:prstTxWarp>
        </a:bodyPr>
        <a:p>
          <a:pPr algn="ctr"/>
          <a:r>
            <a:rPr sz="3600" kern="10" spc="0">
              <a:ln w="25400" cmpd="sng">
                <a:solidFill>
                  <a:srgbClr val="993366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1000-veld</a:t>
          </a:r>
        </a:p>
      </xdr:txBody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10</xdr:col>
      <xdr:colOff>28575</xdr:colOff>
      <xdr:row>28</xdr:row>
      <xdr:rowOff>114300</xdr:rowOff>
    </xdr:to>
    <xdr:pic>
      <xdr:nvPicPr>
        <xdr:cNvPr id="2" name="Picture 2" descr="tromm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6838950"/>
          <a:ext cx="18859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361950</xdr:colOff>
      <xdr:row>2</xdr:row>
      <xdr:rowOff>38100</xdr:rowOff>
    </xdr:from>
    <xdr:to>
      <xdr:col>11</xdr:col>
      <xdr:colOff>47625</xdr:colOff>
      <xdr:row>5</xdr:row>
      <xdr:rowOff>180975</xdr:rowOff>
    </xdr:to>
    <xdr:sp>
      <xdr:nvSpPr>
        <xdr:cNvPr id="1" name="WordArt 1"/>
        <xdr:cNvSpPr>
          <a:spLocks/>
        </xdr:cNvSpPr>
      </xdr:nvSpPr>
      <xdr:spPr>
        <a:xfrm>
          <a:off x="609600" y="647700"/>
          <a:ext cx="3400425" cy="885825"/>
        </a:xfrm>
        <a:prstGeom prst="rect"/>
        <a:noFill/>
      </xdr:spPr>
      <xdr:txBody>
        <a:bodyPr fromWordArt="1" wrap="none" lIns="91440" tIns="45720" rIns="91440" bIns="45720">
          <a:prstTxWarp prst="textWave4">
            <a:avLst>
              <a:gd name="adj" fmla="val 10319"/>
            </a:avLst>
          </a:prstTxWarp>
        </a:bodyPr>
        <a:p>
          <a:pPr algn="ctr"/>
          <a:r>
            <a:rPr sz="3600" kern="10" spc="0">
              <a:ln w="25400" cmpd="sng">
                <a:solidFill>
                  <a:srgbClr val="993366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1000-veld</a:t>
          </a:r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9</xdr:col>
      <xdr:colOff>342900</xdr:colOff>
      <xdr:row>28</xdr:row>
      <xdr:rowOff>85725</xdr:rowOff>
    </xdr:to>
    <xdr:pic>
      <xdr:nvPicPr>
        <xdr:cNvPr id="2" name="Picture 2" descr="j0150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7248525"/>
          <a:ext cx="18288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361950</xdr:colOff>
      <xdr:row>2</xdr:row>
      <xdr:rowOff>38100</xdr:rowOff>
    </xdr:from>
    <xdr:to>
      <xdr:col>11</xdr:col>
      <xdr:colOff>47625</xdr:colOff>
      <xdr:row>5</xdr:row>
      <xdr:rowOff>180975</xdr:rowOff>
    </xdr:to>
    <xdr:sp>
      <xdr:nvSpPr>
        <xdr:cNvPr id="1" name="WordArt 1"/>
        <xdr:cNvSpPr>
          <a:spLocks/>
        </xdr:cNvSpPr>
      </xdr:nvSpPr>
      <xdr:spPr>
        <a:xfrm>
          <a:off x="609600" y="647700"/>
          <a:ext cx="3400425" cy="885825"/>
        </a:xfrm>
        <a:prstGeom prst="rect"/>
        <a:noFill/>
      </xdr:spPr>
      <xdr:txBody>
        <a:bodyPr fromWordArt="1" wrap="none" lIns="91440" tIns="45720" rIns="91440" bIns="45720">
          <a:prstTxWarp prst="textWave4">
            <a:avLst>
              <a:gd name="adj" fmla="val 10319"/>
            </a:avLst>
          </a:prstTxWarp>
        </a:bodyPr>
        <a:p>
          <a:pPr algn="ctr"/>
          <a:r>
            <a:rPr sz="3600" kern="10" spc="0">
              <a:ln w="25400" cmpd="sng">
                <a:solidFill>
                  <a:srgbClr val="993366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1000-veld</a:t>
          </a:r>
        </a:p>
      </xdr:txBody>
    </xdr:sp>
    <xdr:clientData/>
  </xdr:twoCellAnchor>
  <xdr:twoCellAnchor editAs="oneCell">
    <xdr:from>
      <xdr:col>4</xdr:col>
      <xdr:colOff>314325</xdr:colOff>
      <xdr:row>21</xdr:row>
      <xdr:rowOff>180975</xdr:rowOff>
    </xdr:from>
    <xdr:to>
      <xdr:col>8</xdr:col>
      <xdr:colOff>180975</xdr:colOff>
      <xdr:row>28</xdr:row>
      <xdr:rowOff>104775</xdr:rowOff>
    </xdr:to>
    <xdr:pic>
      <xdr:nvPicPr>
        <xdr:cNvPr id="2" name="Picture 2" descr="harmo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743700"/>
          <a:ext cx="1352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361950</xdr:colOff>
      <xdr:row>2</xdr:row>
      <xdr:rowOff>38100</xdr:rowOff>
    </xdr:from>
    <xdr:to>
      <xdr:col>11</xdr:col>
      <xdr:colOff>47625</xdr:colOff>
      <xdr:row>5</xdr:row>
      <xdr:rowOff>180975</xdr:rowOff>
    </xdr:to>
    <xdr:sp>
      <xdr:nvSpPr>
        <xdr:cNvPr id="1" name="WordArt 1"/>
        <xdr:cNvSpPr>
          <a:spLocks/>
        </xdr:cNvSpPr>
      </xdr:nvSpPr>
      <xdr:spPr>
        <a:xfrm>
          <a:off x="609600" y="647700"/>
          <a:ext cx="3400425" cy="885825"/>
        </a:xfrm>
        <a:prstGeom prst="rect"/>
        <a:noFill/>
      </xdr:spPr>
      <xdr:txBody>
        <a:bodyPr fromWordArt="1" wrap="none" lIns="91440" tIns="45720" rIns="91440" bIns="45720">
          <a:prstTxWarp prst="textWave4">
            <a:avLst>
              <a:gd name="adj" fmla="val 10319"/>
            </a:avLst>
          </a:prstTxWarp>
        </a:bodyPr>
        <a:p>
          <a:pPr algn="ctr"/>
          <a:r>
            <a:rPr sz="3600" kern="10" spc="0">
              <a:ln w="25400" cmpd="sng">
                <a:solidFill>
                  <a:srgbClr val="993366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1000-veld</a:t>
          </a:r>
        </a:p>
      </xdr:txBody>
    </xdr:sp>
    <xdr:clientData/>
  </xdr:twoCellAnchor>
  <xdr:twoCellAnchor editAs="oneCell">
    <xdr:from>
      <xdr:col>5</xdr:col>
      <xdr:colOff>9525</xdr:colOff>
      <xdr:row>22</xdr:row>
      <xdr:rowOff>200025</xdr:rowOff>
    </xdr:from>
    <xdr:to>
      <xdr:col>11</xdr:col>
      <xdr:colOff>85725</xdr:colOff>
      <xdr:row>28</xdr:row>
      <xdr:rowOff>142875</xdr:rowOff>
    </xdr:to>
    <xdr:pic>
      <xdr:nvPicPr>
        <xdr:cNvPr id="2" name="Picture 3" descr="Image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7191375"/>
          <a:ext cx="23050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361950</xdr:colOff>
      <xdr:row>2</xdr:row>
      <xdr:rowOff>38100</xdr:rowOff>
    </xdr:from>
    <xdr:to>
      <xdr:col>11</xdr:col>
      <xdr:colOff>47625</xdr:colOff>
      <xdr:row>5</xdr:row>
      <xdr:rowOff>180975</xdr:rowOff>
    </xdr:to>
    <xdr:sp>
      <xdr:nvSpPr>
        <xdr:cNvPr id="1" name="WordArt 1"/>
        <xdr:cNvSpPr>
          <a:spLocks/>
        </xdr:cNvSpPr>
      </xdr:nvSpPr>
      <xdr:spPr>
        <a:xfrm>
          <a:off x="609600" y="647700"/>
          <a:ext cx="3400425" cy="885825"/>
        </a:xfrm>
        <a:prstGeom prst="rect"/>
        <a:noFill/>
      </xdr:spPr>
      <xdr:txBody>
        <a:bodyPr fromWordArt="1" wrap="none" lIns="91440" tIns="45720" rIns="91440" bIns="45720">
          <a:prstTxWarp prst="textWave4">
            <a:avLst>
              <a:gd name="adj" fmla="val 10319"/>
            </a:avLst>
          </a:prstTxWarp>
        </a:bodyPr>
        <a:p>
          <a:pPr algn="ctr"/>
          <a:r>
            <a:rPr sz="3600" kern="10" spc="0">
              <a:ln w="25400" cmpd="sng">
                <a:solidFill>
                  <a:srgbClr val="993366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1000-veld</a:t>
          </a:r>
        </a:p>
      </xdr:txBody>
    </xdr:sp>
    <xdr:clientData/>
  </xdr:twoCellAnchor>
  <xdr:twoCellAnchor editAs="oneCell">
    <xdr:from>
      <xdr:col>3</xdr:col>
      <xdr:colOff>28575</xdr:colOff>
      <xdr:row>21</xdr:row>
      <xdr:rowOff>228600</xdr:rowOff>
    </xdr:from>
    <xdr:to>
      <xdr:col>9</xdr:col>
      <xdr:colOff>266700</xdr:colOff>
      <xdr:row>27</xdr:row>
      <xdr:rowOff>219075</xdr:rowOff>
    </xdr:to>
    <xdr:pic>
      <xdr:nvPicPr>
        <xdr:cNvPr id="2" name="Picture 2" descr="tromb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6791325"/>
          <a:ext cx="24669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2</xdr:row>
      <xdr:rowOff>180975</xdr:rowOff>
    </xdr:from>
    <xdr:to>
      <xdr:col>9</xdr:col>
      <xdr:colOff>228600</xdr:colOff>
      <xdr:row>2</xdr:row>
      <xdr:rowOff>866775</xdr:rowOff>
    </xdr:to>
    <xdr:sp>
      <xdr:nvSpPr>
        <xdr:cNvPr id="1" name="WordArt 1"/>
        <xdr:cNvSpPr>
          <a:spLocks/>
        </xdr:cNvSpPr>
      </xdr:nvSpPr>
      <xdr:spPr>
        <a:xfrm>
          <a:off x="723900" y="647700"/>
          <a:ext cx="2905125" cy="685800"/>
        </a:xfrm>
        <a:prstGeom prst="rect"/>
        <a:noFill/>
      </xdr:spPr>
      <xdr:txBody>
        <a:bodyPr fromWordArt="1" wrap="none" lIns="91440" tIns="45720" rIns="91440" bIns="45720">
          <a:prstTxWarp prst="textWave4">
            <a:avLst>
              <a:gd name="adj" fmla="val 10319"/>
            </a:avLst>
          </a:prstTxWarp>
        </a:bodyPr>
        <a:p>
          <a:pPr algn="ctr"/>
          <a:r>
            <a:rPr sz="3600" kern="10" spc="0">
              <a:ln w="25400" cmpd="sng">
                <a:solidFill>
                  <a:srgbClr val="993366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1000-veld</a:t>
          </a:r>
        </a:p>
      </xdr:txBody>
    </xdr:sp>
    <xdr:clientData/>
  </xdr:twoCellAnchor>
  <xdr:twoCellAnchor editAs="oneCell">
    <xdr:from>
      <xdr:col>7</xdr:col>
      <xdr:colOff>0</xdr:colOff>
      <xdr:row>39</xdr:row>
      <xdr:rowOff>209550</xdr:rowOff>
    </xdr:from>
    <xdr:to>
      <xdr:col>10</xdr:col>
      <xdr:colOff>161925</xdr:colOff>
      <xdr:row>44</xdr:row>
      <xdr:rowOff>238125</xdr:rowOff>
    </xdr:to>
    <xdr:pic>
      <xdr:nvPicPr>
        <xdr:cNvPr id="2" name="Picture 2" descr="tromp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6915150"/>
          <a:ext cx="15049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2</xdr:row>
      <xdr:rowOff>180975</xdr:rowOff>
    </xdr:from>
    <xdr:to>
      <xdr:col>9</xdr:col>
      <xdr:colOff>228600</xdr:colOff>
      <xdr:row>2</xdr:row>
      <xdr:rowOff>866775</xdr:rowOff>
    </xdr:to>
    <xdr:sp>
      <xdr:nvSpPr>
        <xdr:cNvPr id="1" name="WordArt 1"/>
        <xdr:cNvSpPr>
          <a:spLocks/>
        </xdr:cNvSpPr>
      </xdr:nvSpPr>
      <xdr:spPr>
        <a:xfrm>
          <a:off x="723900" y="647700"/>
          <a:ext cx="2905125" cy="685800"/>
        </a:xfrm>
        <a:prstGeom prst="rect"/>
        <a:noFill/>
      </xdr:spPr>
      <xdr:txBody>
        <a:bodyPr fromWordArt="1" wrap="none" lIns="91440" tIns="45720" rIns="91440" bIns="45720">
          <a:prstTxWarp prst="textWave4">
            <a:avLst>
              <a:gd name="adj" fmla="val 10319"/>
            </a:avLst>
          </a:prstTxWarp>
        </a:bodyPr>
        <a:p>
          <a:pPr algn="ctr"/>
          <a:r>
            <a:rPr sz="3600" kern="10" spc="0">
              <a:ln w="25400" cmpd="sng">
                <a:solidFill>
                  <a:srgbClr val="993366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1000-veld</a:t>
          </a:r>
        </a:p>
      </xdr:txBody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10</xdr:col>
      <xdr:colOff>323850</xdr:colOff>
      <xdr:row>45</xdr:row>
      <xdr:rowOff>0</xdr:rowOff>
    </xdr:to>
    <xdr:pic>
      <xdr:nvPicPr>
        <xdr:cNvPr id="2" name="Picture 2" descr="drumm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7038975"/>
          <a:ext cx="16668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O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26" customWidth="1"/>
    <col min="2" max="10" width="5.57421875" style="26" customWidth="1"/>
    <col min="11" max="11" width="5.57421875" style="26" bestFit="1" customWidth="1"/>
    <col min="12" max="12" width="2.7109375" style="26" customWidth="1"/>
    <col min="13" max="13" width="6.7109375" style="26" hidden="1" customWidth="1"/>
    <col min="14" max="14" width="9.140625" style="26" customWidth="1"/>
    <col min="15" max="15" width="10.00390625" style="26" customWidth="1"/>
    <col min="16" max="16" width="3.7109375" style="26" customWidth="1"/>
    <col min="17" max="16384" width="9.140625" style="26" customWidth="1"/>
  </cols>
  <sheetData>
    <row r="1" spans="1:15" ht="28.5" customHeight="1">
      <c r="A1" s="25" t="s">
        <v>5</v>
      </c>
      <c r="F1" s="57"/>
      <c r="G1" s="58"/>
      <c r="H1" s="58"/>
      <c r="I1" s="58"/>
      <c r="J1" s="58"/>
      <c r="K1" s="59"/>
      <c r="O1" s="60">
        <v>1</v>
      </c>
    </row>
    <row r="2" ht="19.5">
      <c r="O2" s="60"/>
    </row>
    <row r="3" ht="19.5"/>
    <row r="4" ht="19.5"/>
    <row r="5" ht="19.5"/>
    <row r="6" ht="19.5"/>
    <row r="8" spans="1:14" ht="42.75" customHeight="1">
      <c r="A8" s="27" t="s">
        <v>6</v>
      </c>
      <c r="N8" s="28" t="s">
        <v>7</v>
      </c>
    </row>
    <row r="9" ht="20.25" thickBot="1">
      <c r="N9" s="29" t="s">
        <v>8</v>
      </c>
    </row>
    <row r="10" spans="2:15" ht="26.25" customHeight="1" thickBot="1">
      <c r="B10" s="30"/>
      <c r="C10" s="31"/>
      <c r="D10" s="31"/>
      <c r="E10" s="31"/>
      <c r="F10" s="32" t="s">
        <v>9</v>
      </c>
      <c r="G10" s="30"/>
      <c r="H10" s="31"/>
      <c r="I10" s="31"/>
      <c r="J10" s="31"/>
      <c r="K10" s="33">
        <v>100</v>
      </c>
      <c r="M10" s="34">
        <v>50</v>
      </c>
      <c r="N10" s="35"/>
      <c r="O10" s="36">
        <f>IF(N10=0,"",IF(N10=M10,"OK",IF(N10&lt;&gt;M10,M10)))</f>
      </c>
    </row>
    <row r="11" spans="2:15" ht="26.25" customHeight="1" thickBot="1">
      <c r="B11" s="37"/>
      <c r="C11" s="38"/>
      <c r="D11" s="38" t="s">
        <v>9</v>
      </c>
      <c r="E11" s="38"/>
      <c r="F11" s="39"/>
      <c r="G11" s="37"/>
      <c r="H11" s="38"/>
      <c r="I11" s="38"/>
      <c r="J11" s="38"/>
      <c r="K11" s="40">
        <v>200</v>
      </c>
      <c r="M11" s="34">
        <v>130</v>
      </c>
      <c r="N11" s="41"/>
      <c r="O11" s="36">
        <f aca="true" t="shared" si="0" ref="O11:O19">IF(N11=0,"",IF(N11=M11,"OK",IF(N11&lt;&gt;M11,M11)))</f>
      </c>
    </row>
    <row r="12" spans="2:15" ht="26.25" customHeight="1" thickBot="1">
      <c r="B12" s="37"/>
      <c r="C12" s="38"/>
      <c r="D12" s="38"/>
      <c r="E12" s="38"/>
      <c r="F12" s="39"/>
      <c r="G12" s="37"/>
      <c r="H12" s="38"/>
      <c r="I12" s="38"/>
      <c r="J12" s="38" t="s">
        <v>9</v>
      </c>
      <c r="K12" s="39"/>
      <c r="M12" s="34">
        <v>290</v>
      </c>
      <c r="N12" s="41"/>
      <c r="O12" s="36">
        <f t="shared" si="0"/>
      </c>
    </row>
    <row r="13" spans="2:15" ht="26.25" customHeight="1" thickBot="1">
      <c r="B13" s="37"/>
      <c r="C13" s="38"/>
      <c r="D13" s="38"/>
      <c r="E13" s="38"/>
      <c r="F13" s="39"/>
      <c r="G13" s="37" t="s">
        <v>9</v>
      </c>
      <c r="H13" s="38"/>
      <c r="I13" s="38"/>
      <c r="J13" s="38"/>
      <c r="K13" s="39"/>
      <c r="M13" s="34">
        <v>360</v>
      </c>
      <c r="N13" s="41"/>
      <c r="O13" s="36">
        <f t="shared" si="0"/>
      </c>
    </row>
    <row r="14" spans="2:15" ht="26.25" customHeight="1" thickBot="1">
      <c r="B14" s="42" t="s">
        <v>9</v>
      </c>
      <c r="C14" s="43"/>
      <c r="D14" s="43"/>
      <c r="E14" s="43"/>
      <c r="F14" s="44"/>
      <c r="G14" s="42"/>
      <c r="H14" s="43"/>
      <c r="I14" s="43"/>
      <c r="J14" s="43"/>
      <c r="K14" s="44"/>
      <c r="M14" s="34">
        <v>410</v>
      </c>
      <c r="N14" s="41"/>
      <c r="O14" s="36">
        <f t="shared" si="0"/>
      </c>
    </row>
    <row r="15" spans="2:15" ht="26.25" customHeight="1" thickBot="1">
      <c r="B15" s="30"/>
      <c r="C15" s="31"/>
      <c r="D15" s="31"/>
      <c r="E15" s="31" t="s">
        <v>9</v>
      </c>
      <c r="F15" s="32"/>
      <c r="G15" s="45"/>
      <c r="H15" s="46"/>
      <c r="I15" s="46"/>
      <c r="J15" s="46"/>
      <c r="K15" s="47"/>
      <c r="M15" s="34">
        <v>540</v>
      </c>
      <c r="N15" s="41"/>
      <c r="O15" s="36">
        <f t="shared" si="0"/>
      </c>
    </row>
    <row r="16" spans="2:15" ht="26.25" customHeight="1" thickBot="1">
      <c r="B16" s="37"/>
      <c r="C16" s="38"/>
      <c r="D16" s="38"/>
      <c r="E16" s="38"/>
      <c r="F16" s="39"/>
      <c r="G16" s="48"/>
      <c r="H16" s="38" t="s">
        <v>9</v>
      </c>
      <c r="I16" s="38"/>
      <c r="J16" s="38"/>
      <c r="K16" s="39"/>
      <c r="M16" s="34">
        <v>670</v>
      </c>
      <c r="N16" s="41"/>
      <c r="O16" s="36">
        <f t="shared" si="0"/>
      </c>
    </row>
    <row r="17" spans="2:15" ht="26.25" customHeight="1" thickBot="1">
      <c r="B17" s="37"/>
      <c r="C17" s="38" t="s">
        <v>9</v>
      </c>
      <c r="D17" s="38"/>
      <c r="E17" s="38"/>
      <c r="F17" s="39"/>
      <c r="G17" s="48"/>
      <c r="H17" s="38"/>
      <c r="I17" s="38"/>
      <c r="J17" s="38"/>
      <c r="K17" s="39"/>
      <c r="M17" s="34">
        <v>720</v>
      </c>
      <c r="N17" s="41"/>
      <c r="O17" s="36">
        <f t="shared" si="0"/>
      </c>
    </row>
    <row r="18" spans="2:15" ht="26.25" customHeight="1" thickBot="1">
      <c r="B18" s="37"/>
      <c r="C18" s="38"/>
      <c r="D18" s="38"/>
      <c r="E18" s="38"/>
      <c r="F18" s="39"/>
      <c r="G18" s="48"/>
      <c r="H18" s="38"/>
      <c r="I18" s="38"/>
      <c r="J18" s="38"/>
      <c r="K18" s="39" t="s">
        <v>9</v>
      </c>
      <c r="M18" s="34">
        <v>900</v>
      </c>
      <c r="N18" s="41"/>
      <c r="O18" s="36">
        <f t="shared" si="0"/>
      </c>
    </row>
    <row r="19" spans="2:15" ht="26.25" customHeight="1" thickBot="1">
      <c r="B19" s="42"/>
      <c r="C19" s="43"/>
      <c r="D19" s="43"/>
      <c r="E19" s="43"/>
      <c r="F19" s="44"/>
      <c r="G19" s="49"/>
      <c r="H19" s="43"/>
      <c r="I19" s="43" t="s">
        <v>9</v>
      </c>
      <c r="J19" s="43"/>
      <c r="K19" s="44"/>
      <c r="M19" s="34">
        <v>980</v>
      </c>
      <c r="N19" s="50"/>
      <c r="O19" s="36">
        <f t="shared" si="0"/>
      </c>
    </row>
    <row r="20" ht="20.25" thickBot="1">
      <c r="O20" s="51"/>
    </row>
    <row r="21" spans="13:15" ht="33.75" customHeight="1" thickBot="1" thickTop="1">
      <c r="M21" s="52"/>
      <c r="N21" s="53" t="s">
        <v>3</v>
      </c>
      <c r="O21" s="54">
        <f>IF(SUM(N10:N19)=0,"",COUNTIF(O10:O19,"OK"))</f>
      </c>
    </row>
    <row r="22" ht="20.25" thickTop="1"/>
    <row r="23" ht="19.5"/>
    <row r="24" ht="19.5">
      <c r="F24" s="61"/>
    </row>
    <row r="25" ht="19.5">
      <c r="F25" s="61"/>
    </row>
    <row r="26" ht="19.5">
      <c r="F26" s="61"/>
    </row>
    <row r="27" ht="19.5">
      <c r="F27" s="61"/>
    </row>
    <row r="28" ht="19.5">
      <c r="F28" s="61"/>
    </row>
    <row r="29" ht="19.5">
      <c r="F29" s="61"/>
    </row>
  </sheetData>
  <sheetProtection password="A493" sheet="1" objects="1" scenarios="1"/>
  <mergeCells count="3">
    <mergeCell ref="F1:K1"/>
    <mergeCell ref="O1:O2"/>
    <mergeCell ref="F24:F29"/>
  </mergeCells>
  <conditionalFormatting sqref="O10:O19">
    <cfRule type="cellIs" priority="1" dxfId="5" operator="equal" stopIfTrue="1">
      <formula>"OK"</formula>
    </cfRule>
  </conditionalFormatting>
  <printOptions/>
  <pageMargins left="0.81" right="0.69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B1:P46"/>
  <sheetViews>
    <sheetView zoomScalePageLayoutView="0" workbookViewId="0" topLeftCell="A1">
      <selection activeCell="A1" sqref="A1"/>
    </sheetView>
  </sheetViews>
  <sheetFormatPr defaultColWidth="4.7109375" defaultRowHeight="26.25" customHeight="1"/>
  <cols>
    <col min="1" max="1" width="1.28515625" style="20" customWidth="1"/>
    <col min="2" max="2" width="7.7109375" style="20" customWidth="1"/>
    <col min="3" max="3" width="1.7109375" style="20" customWidth="1"/>
    <col min="4" max="13" width="6.7109375" style="20" customWidth="1"/>
    <col min="14" max="14" width="1.7109375" style="20" customWidth="1"/>
    <col min="15" max="15" width="12.421875" style="20" hidden="1" customWidth="1"/>
    <col min="16" max="16" width="8.8515625" style="20" customWidth="1"/>
    <col min="17" max="17" width="1.28515625" style="20" customWidth="1"/>
    <col min="18" max="16384" width="4.7109375" style="20" customWidth="1"/>
  </cols>
  <sheetData>
    <row r="1" spans="2:14" ht="26.25" customHeight="1">
      <c r="B1" s="19" t="s">
        <v>4</v>
      </c>
      <c r="D1" s="66"/>
      <c r="E1" s="67"/>
      <c r="F1" s="67"/>
      <c r="G1" s="67"/>
      <c r="H1" s="68"/>
      <c r="M1" s="60">
        <v>10</v>
      </c>
      <c r="N1" s="60"/>
    </row>
    <row r="2" spans="13:14" ht="10.5" customHeight="1">
      <c r="M2" s="60"/>
      <c r="N2" s="60"/>
    </row>
    <row r="3" ht="83.25" customHeight="1"/>
    <row r="4" spans="2:11" ht="26.25" customHeight="1">
      <c r="B4" s="20" t="s">
        <v>0</v>
      </c>
      <c r="J4" s="64"/>
      <c r="K4" s="64"/>
    </row>
    <row r="5" spans="2:8" ht="40.5" customHeight="1">
      <c r="B5" s="65" t="s">
        <v>1</v>
      </c>
      <c r="C5" s="65"/>
      <c r="D5" s="65"/>
      <c r="E5" s="65"/>
      <c r="F5" s="65"/>
      <c r="G5" s="65"/>
      <c r="H5" s="65"/>
    </row>
    <row r="6" ht="26.25" customHeight="1" thickBot="1"/>
    <row r="7" spans="2:16" ht="26.25" customHeight="1">
      <c r="B7" s="21">
        <f>IF($J$4="","",$J$4-34)</f>
      </c>
      <c r="D7" s="4" t="s">
        <v>2</v>
      </c>
      <c r="E7" s="5"/>
      <c r="F7" s="5"/>
      <c r="G7" s="5"/>
      <c r="H7" s="6"/>
      <c r="I7" s="4"/>
      <c r="J7" s="5"/>
      <c r="K7" s="5"/>
      <c r="L7" s="5"/>
      <c r="M7" s="6"/>
      <c r="O7" s="20">
        <f aca="true" t="shared" si="0" ref="O7:O15">IF(SUM(D7:M7)=0,"",IF(SUM(D7:M7)&gt;$J$4,"ONWAAR",OR(D7=D18,E7=E18,F7=F18,G7=G18,H7=H18,I7=I18,J7=J18,K7=K18,L7=L18,M7=M18)))</f>
      </c>
      <c r="P7" s="22">
        <f aca="true" t="shared" si="1" ref="P7:P15">IF(SUM(D7:M7)=0,"",IF(O7=TRUE,"OK","FOUT"))</f>
      </c>
    </row>
    <row r="8" spans="2:16" ht="26.25" customHeight="1">
      <c r="B8" s="21">
        <f>IF($J$4="","",$J$4-73)</f>
      </c>
      <c r="D8" s="7"/>
      <c r="E8" s="8"/>
      <c r="F8" s="8"/>
      <c r="G8" s="8"/>
      <c r="H8" s="9"/>
      <c r="I8" s="7"/>
      <c r="J8" s="8"/>
      <c r="K8" s="8"/>
      <c r="L8" s="8"/>
      <c r="M8" s="9"/>
      <c r="O8" s="20">
        <f t="shared" si="0"/>
      </c>
      <c r="P8" s="22">
        <f t="shared" si="1"/>
      </c>
    </row>
    <row r="9" spans="2:16" ht="26.25" customHeight="1">
      <c r="B9" s="21">
        <f>IF($J$4="","",$J$4-42)</f>
      </c>
      <c r="D9" s="7"/>
      <c r="E9" s="8"/>
      <c r="F9" s="8"/>
      <c r="G9" s="8"/>
      <c r="H9" s="9"/>
      <c r="I9" s="7"/>
      <c r="J9" s="8"/>
      <c r="K9" s="8"/>
      <c r="L9" s="8"/>
      <c r="M9" s="9"/>
      <c r="O9" s="20">
        <f t="shared" si="0"/>
      </c>
      <c r="P9" s="22">
        <f t="shared" si="1"/>
      </c>
    </row>
    <row r="10" spans="2:16" ht="26.25" customHeight="1">
      <c r="B10" s="21">
        <f>IF($J$4="","",$J$4-19)</f>
      </c>
      <c r="D10" s="7"/>
      <c r="E10" s="8"/>
      <c r="F10" s="8"/>
      <c r="G10" s="8"/>
      <c r="H10" s="9"/>
      <c r="I10" s="7"/>
      <c r="J10" s="8"/>
      <c r="K10" s="8"/>
      <c r="L10" s="8"/>
      <c r="M10" s="9"/>
      <c r="O10" s="20">
        <f t="shared" si="0"/>
      </c>
      <c r="P10" s="22">
        <f t="shared" si="1"/>
      </c>
    </row>
    <row r="11" spans="2:16" ht="26.25" customHeight="1" thickBot="1">
      <c r="B11" s="21">
        <f>IF($J$4="","",$J$4-60)</f>
      </c>
      <c r="D11" s="10"/>
      <c r="E11" s="11"/>
      <c r="F11" s="11"/>
      <c r="G11" s="11"/>
      <c r="H11" s="12"/>
      <c r="I11" s="10"/>
      <c r="J11" s="11"/>
      <c r="K11" s="11"/>
      <c r="L11" s="11"/>
      <c r="M11" s="12"/>
      <c r="O11" s="20">
        <f t="shared" si="0"/>
      </c>
      <c r="P11" s="22">
        <f t="shared" si="1"/>
      </c>
    </row>
    <row r="12" spans="2:16" ht="26.25" customHeight="1">
      <c r="B12" s="21">
        <f>IF($J$4="","",$J$4-21)</f>
      </c>
      <c r="D12" s="4"/>
      <c r="E12" s="5"/>
      <c r="F12" s="5"/>
      <c r="G12" s="5"/>
      <c r="H12" s="6"/>
      <c r="I12" s="13"/>
      <c r="J12" s="14"/>
      <c r="K12" s="14"/>
      <c r="L12" s="14"/>
      <c r="M12" s="15"/>
      <c r="O12" s="20">
        <f t="shared" si="0"/>
      </c>
      <c r="P12" s="22">
        <f t="shared" si="1"/>
      </c>
    </row>
    <row r="13" spans="2:16" ht="26.25" customHeight="1">
      <c r="B13" s="21">
        <f>IF($J$4="","",$J$4-66)</f>
      </c>
      <c r="D13" s="7"/>
      <c r="E13" s="8"/>
      <c r="F13" s="8"/>
      <c r="G13" s="8"/>
      <c r="H13" s="9"/>
      <c r="I13" s="16"/>
      <c r="J13" s="8"/>
      <c r="K13" s="8"/>
      <c r="L13" s="8"/>
      <c r="M13" s="9"/>
      <c r="O13" s="20">
        <f t="shared" si="0"/>
      </c>
      <c r="P13" s="22">
        <f t="shared" si="1"/>
      </c>
    </row>
    <row r="14" spans="2:16" ht="26.25" customHeight="1">
      <c r="B14" s="21">
        <f>IF($J$4="","",$J$4-97)</f>
      </c>
      <c r="D14" s="7"/>
      <c r="E14" s="8"/>
      <c r="F14" s="8"/>
      <c r="G14" s="8"/>
      <c r="H14" s="9"/>
      <c r="I14" s="16"/>
      <c r="J14" s="8"/>
      <c r="K14" s="8"/>
      <c r="L14" s="8"/>
      <c r="M14" s="9"/>
      <c r="O14" s="20">
        <f t="shared" si="0"/>
      </c>
      <c r="P14" s="22">
        <f t="shared" si="1"/>
      </c>
    </row>
    <row r="15" spans="2:16" ht="26.25" customHeight="1">
      <c r="B15" s="21">
        <f>IF($J$4="","",$J$4-8)</f>
      </c>
      <c r="D15" s="7"/>
      <c r="E15" s="8"/>
      <c r="F15" s="8"/>
      <c r="G15" s="8"/>
      <c r="H15" s="9"/>
      <c r="I15" s="16"/>
      <c r="J15" s="8"/>
      <c r="K15" s="8"/>
      <c r="L15" s="8"/>
      <c r="M15" s="9"/>
      <c r="O15" s="20">
        <f t="shared" si="0"/>
      </c>
      <c r="P15" s="22">
        <f t="shared" si="1"/>
      </c>
    </row>
    <row r="16" spans="2:16" ht="26.25" customHeight="1" thickBot="1">
      <c r="B16" s="21">
        <f>IF($J$4="","",$J$4-85)</f>
      </c>
      <c r="D16" s="10"/>
      <c r="E16" s="11"/>
      <c r="F16" s="11"/>
      <c r="G16" s="11"/>
      <c r="H16" s="12"/>
      <c r="I16" s="17"/>
      <c r="J16" s="11"/>
      <c r="K16" s="11"/>
      <c r="L16" s="11"/>
      <c r="M16" s="18">
        <f>IF(J4="","",J4)</f>
      </c>
      <c r="O16" s="20">
        <f>IF(SUM(D16:L16)=0,"",IF(SUM(D16:L16)&gt;$J$4,"ONWAAR",OR(D16=D27,E16=E27,F16=F27,G16=G27,H16=H27,I16=I27,J16=J27,K16=K27,L16=L27)))</f>
      </c>
      <c r="P16" s="22">
        <f>IF(SUM(D16:L16)=0,"",IF(O16=TRUE,"OK","FOUT"))</f>
      </c>
    </row>
    <row r="18" spans="4:13" ht="26.25" customHeight="1" hidden="1" thickBot="1">
      <c r="D18" s="3">
        <f aca="true" t="shared" si="2" ref="D18:M18">IF($J$4="","",$J$4-D29)</f>
      </c>
      <c r="E18" s="3">
        <f t="shared" si="2"/>
      </c>
      <c r="F18" s="3">
        <f t="shared" si="2"/>
      </c>
      <c r="G18" s="3">
        <f t="shared" si="2"/>
      </c>
      <c r="H18" s="3">
        <f t="shared" si="2"/>
      </c>
      <c r="I18" s="3">
        <f t="shared" si="2"/>
      </c>
      <c r="J18" s="3">
        <f t="shared" si="2"/>
      </c>
      <c r="K18" s="3">
        <f t="shared" si="2"/>
      </c>
      <c r="L18" s="3">
        <f t="shared" si="2"/>
      </c>
      <c r="M18" s="3">
        <f t="shared" si="2"/>
      </c>
    </row>
    <row r="19" spans="4:13" ht="26.25" customHeight="1" hidden="1" thickBot="1">
      <c r="D19" s="3">
        <f aca="true" t="shared" si="3" ref="D19:M19">IF($J$4="","",$J$4-D30)</f>
      </c>
      <c r="E19" s="3">
        <f t="shared" si="3"/>
      </c>
      <c r="F19" s="3">
        <f t="shared" si="3"/>
      </c>
      <c r="G19" s="3">
        <f t="shared" si="3"/>
      </c>
      <c r="H19" s="3">
        <f t="shared" si="3"/>
      </c>
      <c r="I19" s="3">
        <f t="shared" si="3"/>
      </c>
      <c r="J19" s="3">
        <f t="shared" si="3"/>
      </c>
      <c r="K19" s="3">
        <f t="shared" si="3"/>
      </c>
      <c r="L19" s="3">
        <f t="shared" si="3"/>
      </c>
      <c r="M19" s="3">
        <f t="shared" si="3"/>
      </c>
    </row>
    <row r="20" spans="4:13" ht="26.25" customHeight="1" hidden="1" thickBot="1">
      <c r="D20" s="3">
        <f aca="true" t="shared" si="4" ref="D20:M20">IF($J$4="","",$J$4-D31)</f>
      </c>
      <c r="E20" s="3">
        <f t="shared" si="4"/>
      </c>
      <c r="F20" s="3">
        <f t="shared" si="4"/>
      </c>
      <c r="G20" s="3">
        <f t="shared" si="4"/>
      </c>
      <c r="H20" s="3">
        <f t="shared" si="4"/>
      </c>
      <c r="I20" s="3">
        <f t="shared" si="4"/>
      </c>
      <c r="J20" s="3">
        <f t="shared" si="4"/>
      </c>
      <c r="K20" s="3">
        <f t="shared" si="4"/>
      </c>
      <c r="L20" s="3">
        <f t="shared" si="4"/>
      </c>
      <c r="M20" s="3">
        <f t="shared" si="4"/>
      </c>
    </row>
    <row r="21" spans="4:13" ht="26.25" customHeight="1" hidden="1" thickBot="1">
      <c r="D21" s="3">
        <f aca="true" t="shared" si="5" ref="D21:M21">IF($J$4="","",$J$4-D32)</f>
      </c>
      <c r="E21" s="3">
        <f t="shared" si="5"/>
      </c>
      <c r="F21" s="3">
        <f t="shared" si="5"/>
      </c>
      <c r="G21" s="3">
        <f t="shared" si="5"/>
      </c>
      <c r="H21" s="3">
        <f t="shared" si="5"/>
      </c>
      <c r="I21" s="3">
        <f t="shared" si="5"/>
      </c>
      <c r="J21" s="3">
        <f t="shared" si="5"/>
      </c>
      <c r="K21" s="3">
        <f t="shared" si="5"/>
      </c>
      <c r="L21" s="3">
        <f t="shared" si="5"/>
      </c>
      <c r="M21" s="3">
        <f t="shared" si="5"/>
      </c>
    </row>
    <row r="22" spans="4:13" ht="26.25" customHeight="1" hidden="1" thickBot="1">
      <c r="D22" s="3">
        <f aca="true" t="shared" si="6" ref="D22:M22">IF($J$4="","",$J$4-D33)</f>
      </c>
      <c r="E22" s="3">
        <f t="shared" si="6"/>
      </c>
      <c r="F22" s="3">
        <f t="shared" si="6"/>
      </c>
      <c r="G22" s="3">
        <f t="shared" si="6"/>
      </c>
      <c r="H22" s="3">
        <f t="shared" si="6"/>
      </c>
      <c r="I22" s="3">
        <f t="shared" si="6"/>
      </c>
      <c r="J22" s="3">
        <f t="shared" si="6"/>
      </c>
      <c r="K22" s="3">
        <f t="shared" si="6"/>
      </c>
      <c r="L22" s="3">
        <f t="shared" si="6"/>
      </c>
      <c r="M22" s="3">
        <f t="shared" si="6"/>
      </c>
    </row>
    <row r="23" spans="4:13" ht="26.25" customHeight="1" hidden="1" thickBot="1">
      <c r="D23" s="3">
        <f aca="true" t="shared" si="7" ref="D23:M23">IF($J$4="","",$J$4-D34)</f>
      </c>
      <c r="E23" s="3">
        <f t="shared" si="7"/>
      </c>
      <c r="F23" s="3">
        <f t="shared" si="7"/>
      </c>
      <c r="G23" s="3">
        <f t="shared" si="7"/>
      </c>
      <c r="H23" s="3">
        <f t="shared" si="7"/>
      </c>
      <c r="I23" s="3">
        <f t="shared" si="7"/>
      </c>
      <c r="J23" s="3">
        <f t="shared" si="7"/>
      </c>
      <c r="K23" s="3">
        <f t="shared" si="7"/>
      </c>
      <c r="L23" s="3">
        <f t="shared" si="7"/>
      </c>
      <c r="M23" s="3">
        <f t="shared" si="7"/>
      </c>
    </row>
    <row r="24" spans="4:13" ht="26.25" customHeight="1" hidden="1" thickBot="1">
      <c r="D24" s="3">
        <f aca="true" t="shared" si="8" ref="D24:M24">IF($J$4="","",$J$4-D35)</f>
      </c>
      <c r="E24" s="3">
        <f t="shared" si="8"/>
      </c>
      <c r="F24" s="3">
        <f t="shared" si="8"/>
      </c>
      <c r="G24" s="3">
        <f t="shared" si="8"/>
      </c>
      <c r="H24" s="3">
        <f t="shared" si="8"/>
      </c>
      <c r="I24" s="3">
        <f t="shared" si="8"/>
      </c>
      <c r="J24" s="3">
        <f t="shared" si="8"/>
      </c>
      <c r="K24" s="3">
        <f t="shared" si="8"/>
      </c>
      <c r="L24" s="3">
        <f t="shared" si="8"/>
      </c>
      <c r="M24" s="3">
        <f t="shared" si="8"/>
      </c>
    </row>
    <row r="25" spans="4:13" ht="26.25" customHeight="1" hidden="1" thickBot="1">
      <c r="D25" s="3">
        <f aca="true" t="shared" si="9" ref="D25:M25">IF($J$4="","",$J$4-D36)</f>
      </c>
      <c r="E25" s="3">
        <f t="shared" si="9"/>
      </c>
      <c r="F25" s="3">
        <f t="shared" si="9"/>
      </c>
      <c r="G25" s="3">
        <f t="shared" si="9"/>
      </c>
      <c r="H25" s="3">
        <f t="shared" si="9"/>
      </c>
      <c r="I25" s="3">
        <f t="shared" si="9"/>
      </c>
      <c r="J25" s="3">
        <f t="shared" si="9"/>
      </c>
      <c r="K25" s="3">
        <f t="shared" si="9"/>
      </c>
      <c r="L25" s="3">
        <f t="shared" si="9"/>
      </c>
      <c r="M25" s="3">
        <f t="shared" si="9"/>
      </c>
    </row>
    <row r="26" spans="4:13" ht="26.25" customHeight="1" hidden="1" thickBot="1">
      <c r="D26" s="3">
        <f aca="true" t="shared" si="10" ref="D26:M26">IF($J$4="","",$J$4-D37)</f>
      </c>
      <c r="E26" s="3">
        <f t="shared" si="10"/>
      </c>
      <c r="F26" s="3">
        <f t="shared" si="10"/>
      </c>
      <c r="G26" s="3">
        <f t="shared" si="10"/>
      </c>
      <c r="H26" s="3">
        <f t="shared" si="10"/>
      </c>
      <c r="I26" s="3">
        <f t="shared" si="10"/>
      </c>
      <c r="J26" s="3">
        <f t="shared" si="10"/>
      </c>
      <c r="K26" s="3">
        <f t="shared" si="10"/>
      </c>
      <c r="L26" s="3">
        <f t="shared" si="10"/>
      </c>
      <c r="M26" s="3">
        <f t="shared" si="10"/>
      </c>
    </row>
    <row r="27" spans="4:13" ht="26.25" customHeight="1" hidden="1">
      <c r="D27" s="3">
        <f aca="true" t="shared" si="11" ref="D27:L27">IF($J$4="","",$J$4-D38)</f>
      </c>
      <c r="E27" s="3">
        <f t="shared" si="11"/>
      </c>
      <c r="F27" s="3">
        <f t="shared" si="11"/>
      </c>
      <c r="G27" s="3">
        <f t="shared" si="11"/>
      </c>
      <c r="H27" s="3">
        <f t="shared" si="11"/>
      </c>
      <c r="I27" s="3">
        <f t="shared" si="11"/>
      </c>
      <c r="J27" s="3">
        <f t="shared" si="11"/>
      </c>
      <c r="K27" s="3">
        <f t="shared" si="11"/>
      </c>
      <c r="L27" s="3">
        <f t="shared" si="11"/>
      </c>
      <c r="M27" s="3">
        <f>IF($J$4="","",$J$4)</f>
      </c>
    </row>
    <row r="28" ht="26.25" customHeight="1" hidden="1" thickBot="1"/>
    <row r="29" spans="4:13" ht="26.25" customHeight="1" hidden="1" thickBot="1">
      <c r="D29" s="1">
        <v>99</v>
      </c>
      <c r="E29" s="2">
        <v>98</v>
      </c>
      <c r="F29" s="1">
        <v>97</v>
      </c>
      <c r="G29" s="2">
        <v>96</v>
      </c>
      <c r="H29" s="1">
        <v>95</v>
      </c>
      <c r="I29" s="2">
        <v>94</v>
      </c>
      <c r="J29" s="1">
        <v>93</v>
      </c>
      <c r="K29" s="2">
        <v>92</v>
      </c>
      <c r="L29" s="1">
        <v>91</v>
      </c>
      <c r="M29" s="2">
        <v>90</v>
      </c>
    </row>
    <row r="30" spans="4:13" ht="26.25" customHeight="1" hidden="1" thickBot="1">
      <c r="D30" s="1">
        <v>89</v>
      </c>
      <c r="E30" s="2">
        <v>88</v>
      </c>
      <c r="F30" s="1">
        <v>87</v>
      </c>
      <c r="G30" s="2">
        <v>86</v>
      </c>
      <c r="H30" s="1">
        <v>85</v>
      </c>
      <c r="I30" s="2">
        <v>84</v>
      </c>
      <c r="J30" s="1">
        <v>83</v>
      </c>
      <c r="K30" s="2">
        <v>82</v>
      </c>
      <c r="L30" s="1">
        <v>81</v>
      </c>
      <c r="M30" s="2">
        <v>80</v>
      </c>
    </row>
    <row r="31" spans="4:13" ht="26.25" customHeight="1" hidden="1" thickBot="1">
      <c r="D31" s="1">
        <v>79</v>
      </c>
      <c r="E31" s="2">
        <v>78</v>
      </c>
      <c r="F31" s="1">
        <v>77</v>
      </c>
      <c r="G31" s="2">
        <v>76</v>
      </c>
      <c r="H31" s="1">
        <v>75</v>
      </c>
      <c r="I31" s="2">
        <v>74</v>
      </c>
      <c r="J31" s="1">
        <v>73</v>
      </c>
      <c r="K31" s="2">
        <v>72</v>
      </c>
      <c r="L31" s="1">
        <v>71</v>
      </c>
      <c r="M31" s="2">
        <v>70</v>
      </c>
    </row>
    <row r="32" spans="4:13" ht="26.25" customHeight="1" hidden="1" thickBot="1">
      <c r="D32" s="1">
        <v>69</v>
      </c>
      <c r="E32" s="2">
        <v>68</v>
      </c>
      <c r="F32" s="1">
        <v>67</v>
      </c>
      <c r="G32" s="2">
        <v>66</v>
      </c>
      <c r="H32" s="1">
        <v>65</v>
      </c>
      <c r="I32" s="2">
        <v>64</v>
      </c>
      <c r="J32" s="1">
        <v>63</v>
      </c>
      <c r="K32" s="2">
        <v>62</v>
      </c>
      <c r="L32" s="1">
        <v>61</v>
      </c>
      <c r="M32" s="2">
        <v>60</v>
      </c>
    </row>
    <row r="33" spans="4:13" ht="26.25" customHeight="1" hidden="1" thickBot="1">
      <c r="D33" s="1">
        <v>59</v>
      </c>
      <c r="E33" s="2">
        <v>58</v>
      </c>
      <c r="F33" s="1">
        <v>57</v>
      </c>
      <c r="G33" s="2">
        <v>56</v>
      </c>
      <c r="H33" s="1">
        <v>55</v>
      </c>
      <c r="I33" s="2">
        <v>54</v>
      </c>
      <c r="J33" s="1">
        <v>53</v>
      </c>
      <c r="K33" s="2">
        <v>52</v>
      </c>
      <c r="L33" s="1">
        <v>51</v>
      </c>
      <c r="M33" s="2">
        <v>50</v>
      </c>
    </row>
    <row r="34" spans="4:13" ht="26.25" customHeight="1" hidden="1" thickBot="1">
      <c r="D34" s="1">
        <v>49</v>
      </c>
      <c r="E34" s="2">
        <v>48</v>
      </c>
      <c r="F34" s="1">
        <v>47</v>
      </c>
      <c r="G34" s="2">
        <v>46</v>
      </c>
      <c r="H34" s="1">
        <v>45</v>
      </c>
      <c r="I34" s="2">
        <v>44</v>
      </c>
      <c r="J34" s="1">
        <v>43</v>
      </c>
      <c r="K34" s="2">
        <v>42</v>
      </c>
      <c r="L34" s="1">
        <v>41</v>
      </c>
      <c r="M34" s="2">
        <v>40</v>
      </c>
    </row>
    <row r="35" spans="4:13" ht="26.25" customHeight="1" hidden="1" thickBot="1">
      <c r="D35" s="1">
        <v>39</v>
      </c>
      <c r="E35" s="2">
        <v>38</v>
      </c>
      <c r="F35" s="1">
        <v>37</v>
      </c>
      <c r="G35" s="2">
        <v>36</v>
      </c>
      <c r="H35" s="1">
        <v>35</v>
      </c>
      <c r="I35" s="2">
        <v>34</v>
      </c>
      <c r="J35" s="1">
        <v>33</v>
      </c>
      <c r="K35" s="2">
        <v>32</v>
      </c>
      <c r="L35" s="1">
        <v>31</v>
      </c>
      <c r="M35" s="2">
        <v>30</v>
      </c>
    </row>
    <row r="36" spans="4:13" ht="26.25" customHeight="1" hidden="1" thickBot="1">
      <c r="D36" s="1">
        <v>29</v>
      </c>
      <c r="E36" s="2">
        <v>28</v>
      </c>
      <c r="F36" s="1">
        <v>27</v>
      </c>
      <c r="G36" s="2">
        <v>26</v>
      </c>
      <c r="H36" s="1">
        <v>25</v>
      </c>
      <c r="I36" s="2">
        <v>24</v>
      </c>
      <c r="J36" s="1">
        <v>23</v>
      </c>
      <c r="K36" s="2">
        <v>22</v>
      </c>
      <c r="L36" s="1">
        <v>21</v>
      </c>
      <c r="M36" s="2">
        <v>20</v>
      </c>
    </row>
    <row r="37" spans="4:13" ht="26.25" customHeight="1" hidden="1" thickBot="1">
      <c r="D37" s="1">
        <v>19</v>
      </c>
      <c r="E37" s="2">
        <v>18</v>
      </c>
      <c r="F37" s="1">
        <v>17</v>
      </c>
      <c r="G37" s="2">
        <v>16</v>
      </c>
      <c r="H37" s="1">
        <v>15</v>
      </c>
      <c r="I37" s="2">
        <v>14</v>
      </c>
      <c r="J37" s="1">
        <v>13</v>
      </c>
      <c r="K37" s="2">
        <v>12</v>
      </c>
      <c r="L37" s="1">
        <v>11</v>
      </c>
      <c r="M37" s="2">
        <v>10</v>
      </c>
    </row>
    <row r="38" spans="4:13" ht="26.25" customHeight="1" hidden="1">
      <c r="D38" s="1">
        <v>9</v>
      </c>
      <c r="E38" s="2">
        <v>8</v>
      </c>
      <c r="F38" s="1">
        <v>7</v>
      </c>
      <c r="G38" s="2">
        <v>6</v>
      </c>
      <c r="H38" s="1">
        <v>5</v>
      </c>
      <c r="I38" s="2">
        <v>4</v>
      </c>
      <c r="J38" s="1">
        <v>3</v>
      </c>
      <c r="K38" s="2">
        <v>2</v>
      </c>
      <c r="L38" s="1">
        <v>1</v>
      </c>
      <c r="M38" s="3"/>
    </row>
    <row r="39" spans="14:16" ht="26.25" customHeight="1">
      <c r="N39" s="23" t="s">
        <v>3</v>
      </c>
      <c r="P39" s="24">
        <f>IF(J4="","",COUNTIF(P7:P16,"OK"))</f>
      </c>
    </row>
    <row r="42" ht="26.25" customHeight="1">
      <c r="H42" s="61"/>
    </row>
    <row r="43" ht="26.25" customHeight="1">
      <c r="H43" s="61"/>
    </row>
    <row r="44" ht="26.25" customHeight="1">
      <c r="H44" s="61"/>
    </row>
    <row r="45" ht="26.25" customHeight="1">
      <c r="H45" s="61"/>
    </row>
    <row r="46" ht="26.25" customHeight="1">
      <c r="H46" s="61"/>
    </row>
  </sheetData>
  <sheetProtection password="A493" sheet="1" objects="1" scenarios="1"/>
  <mergeCells count="5">
    <mergeCell ref="M1:N2"/>
    <mergeCell ref="H42:H46"/>
    <mergeCell ref="J4:K4"/>
    <mergeCell ref="B5:H5"/>
    <mergeCell ref="D1:H1"/>
  </mergeCells>
  <conditionalFormatting sqref="P7:P16">
    <cfRule type="cellIs" priority="1" dxfId="0" operator="equal" stopIfTrue="1">
      <formula>"FOUT"</formula>
    </cfRule>
  </conditionalFormatting>
  <printOptions/>
  <pageMargins left="0.75" right="0.59" top="0.8" bottom="0.79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B1:P45"/>
  <sheetViews>
    <sheetView zoomScalePageLayoutView="0" workbookViewId="0" topLeftCell="A1">
      <selection activeCell="A1" sqref="A1"/>
    </sheetView>
  </sheetViews>
  <sheetFormatPr defaultColWidth="4.7109375" defaultRowHeight="26.25" customHeight="1"/>
  <cols>
    <col min="1" max="1" width="1.28515625" style="20" customWidth="1"/>
    <col min="2" max="2" width="7.7109375" style="20" customWidth="1"/>
    <col min="3" max="3" width="1.7109375" style="20" customWidth="1"/>
    <col min="4" max="13" width="6.7109375" style="20" customWidth="1"/>
    <col min="14" max="14" width="1.7109375" style="20" customWidth="1"/>
    <col min="15" max="15" width="12.421875" style="20" hidden="1" customWidth="1"/>
    <col min="16" max="16" width="8.8515625" style="20" customWidth="1"/>
    <col min="17" max="17" width="1.28515625" style="20" customWidth="1"/>
    <col min="18" max="16384" width="4.7109375" style="20" customWidth="1"/>
  </cols>
  <sheetData>
    <row r="1" spans="2:13" ht="26.25" customHeight="1">
      <c r="B1" s="19" t="s">
        <v>4</v>
      </c>
      <c r="D1" s="66"/>
      <c r="E1" s="67"/>
      <c r="F1" s="67"/>
      <c r="G1" s="67"/>
      <c r="H1" s="68"/>
      <c r="M1" s="60">
        <v>11</v>
      </c>
    </row>
    <row r="2" ht="10.5" customHeight="1">
      <c r="M2" s="60"/>
    </row>
    <row r="3" ht="83.25" customHeight="1"/>
    <row r="4" spans="2:11" ht="26.25" customHeight="1">
      <c r="B4" s="20" t="s">
        <v>0</v>
      </c>
      <c r="J4" s="64"/>
      <c r="K4" s="64"/>
    </row>
    <row r="5" spans="2:8" ht="40.5" customHeight="1">
      <c r="B5" s="65" t="s">
        <v>1</v>
      </c>
      <c r="C5" s="65"/>
      <c r="D5" s="65"/>
      <c r="E5" s="65"/>
      <c r="F5" s="65"/>
      <c r="G5" s="65"/>
      <c r="H5" s="65"/>
    </row>
    <row r="6" ht="26.25" customHeight="1" thickBot="1"/>
    <row r="7" spans="2:16" ht="26.25" customHeight="1">
      <c r="B7" s="21">
        <f>IF($J$4="","",$J$4-53)</f>
      </c>
      <c r="D7" s="4" t="s">
        <v>2</v>
      </c>
      <c r="E7" s="5"/>
      <c r="F7" s="5"/>
      <c r="G7" s="5"/>
      <c r="H7" s="6"/>
      <c r="I7" s="4"/>
      <c r="J7" s="5"/>
      <c r="K7" s="5"/>
      <c r="L7" s="5"/>
      <c r="M7" s="6"/>
      <c r="O7" s="20">
        <f aca="true" t="shared" si="0" ref="O7:O15">IF(SUM(D7:M7)=0,"",IF(SUM(D7:M7)&gt;$J$4,"ONWAAR",OR(D7=D18,E7=E18,F7=F18,G7=G18,H7=H18,I7=I18,J7=J18,K7=K18,L7=L18,M7=M18)))</f>
      </c>
      <c r="P7" s="22">
        <f aca="true" t="shared" si="1" ref="P7:P15">IF(SUM(D7:M7)=0,"",IF(O7=TRUE,"OK","FOUT"))</f>
      </c>
    </row>
    <row r="8" spans="2:16" ht="26.25" customHeight="1">
      <c r="B8" s="21">
        <f>IF($J$4="","",$J$4-28)</f>
      </c>
      <c r="D8" s="7"/>
      <c r="E8" s="8"/>
      <c r="F8" s="8"/>
      <c r="G8" s="8"/>
      <c r="H8" s="9"/>
      <c r="I8" s="7"/>
      <c r="J8" s="8"/>
      <c r="K8" s="8"/>
      <c r="L8" s="8"/>
      <c r="M8" s="9"/>
      <c r="O8" s="20">
        <f t="shared" si="0"/>
      </c>
      <c r="P8" s="22">
        <f t="shared" si="1"/>
      </c>
    </row>
    <row r="9" spans="2:16" ht="26.25" customHeight="1">
      <c r="B9" s="21">
        <f>IF($J$4="","",$J$4-70)</f>
      </c>
      <c r="D9" s="7"/>
      <c r="E9" s="8"/>
      <c r="F9" s="8"/>
      <c r="G9" s="8"/>
      <c r="H9" s="9"/>
      <c r="I9" s="7"/>
      <c r="J9" s="8"/>
      <c r="K9" s="8"/>
      <c r="L9" s="8"/>
      <c r="M9" s="9"/>
      <c r="O9" s="20">
        <f t="shared" si="0"/>
      </c>
      <c r="P9" s="22">
        <f t="shared" si="1"/>
      </c>
    </row>
    <row r="10" spans="2:16" ht="26.25" customHeight="1">
      <c r="B10" s="21">
        <f>IF($J$4="","",$J$4-86)</f>
      </c>
      <c r="D10" s="7"/>
      <c r="E10" s="8"/>
      <c r="F10" s="8"/>
      <c r="G10" s="8"/>
      <c r="H10" s="9"/>
      <c r="I10" s="7"/>
      <c r="J10" s="8"/>
      <c r="K10" s="8"/>
      <c r="L10" s="8"/>
      <c r="M10" s="9"/>
      <c r="O10" s="20">
        <f t="shared" si="0"/>
      </c>
      <c r="P10" s="22">
        <f t="shared" si="1"/>
      </c>
    </row>
    <row r="11" spans="2:16" ht="26.25" customHeight="1" thickBot="1">
      <c r="B11" s="21">
        <f>IF($J$4="","",$J$4-1)</f>
      </c>
      <c r="D11" s="10"/>
      <c r="E11" s="11"/>
      <c r="F11" s="11"/>
      <c r="G11" s="11"/>
      <c r="H11" s="12"/>
      <c r="I11" s="10"/>
      <c r="J11" s="11"/>
      <c r="K11" s="11"/>
      <c r="L11" s="11"/>
      <c r="M11" s="12"/>
      <c r="O11" s="20">
        <f t="shared" si="0"/>
      </c>
      <c r="P11" s="22">
        <f t="shared" si="1"/>
      </c>
    </row>
    <row r="12" spans="2:16" ht="26.25" customHeight="1">
      <c r="B12" s="21">
        <f>IF($J$4="","",$J$4-39)</f>
      </c>
      <c r="D12" s="4"/>
      <c r="E12" s="5"/>
      <c r="F12" s="5"/>
      <c r="G12" s="5"/>
      <c r="H12" s="6"/>
      <c r="I12" s="13"/>
      <c r="J12" s="14"/>
      <c r="K12" s="14"/>
      <c r="L12" s="14"/>
      <c r="M12" s="15"/>
      <c r="O12" s="20">
        <f t="shared" si="0"/>
      </c>
      <c r="P12" s="22">
        <f t="shared" si="1"/>
      </c>
    </row>
    <row r="13" spans="2:16" ht="26.25" customHeight="1">
      <c r="B13" s="21">
        <f>IF($J$4="","",$J$4-92)</f>
      </c>
      <c r="D13" s="7"/>
      <c r="E13" s="8"/>
      <c r="F13" s="8"/>
      <c r="G13" s="8"/>
      <c r="H13" s="9"/>
      <c r="I13" s="16"/>
      <c r="J13" s="8"/>
      <c r="K13" s="8"/>
      <c r="L13" s="8"/>
      <c r="M13" s="9"/>
      <c r="O13" s="20">
        <f t="shared" si="0"/>
      </c>
      <c r="P13" s="22">
        <f t="shared" si="1"/>
      </c>
    </row>
    <row r="14" spans="2:16" ht="26.25" customHeight="1">
      <c r="B14" s="21">
        <f>IF($J$4="","",$J$4-17)</f>
      </c>
      <c r="D14" s="7"/>
      <c r="E14" s="8"/>
      <c r="F14" s="8"/>
      <c r="G14" s="8"/>
      <c r="H14" s="9"/>
      <c r="I14" s="16"/>
      <c r="J14" s="8"/>
      <c r="K14" s="8"/>
      <c r="L14" s="8"/>
      <c r="M14" s="9"/>
      <c r="O14" s="20">
        <f t="shared" si="0"/>
      </c>
      <c r="P14" s="22">
        <f t="shared" si="1"/>
      </c>
    </row>
    <row r="15" spans="2:16" ht="26.25" customHeight="1">
      <c r="B15" s="21">
        <f>IF($J$4="","",$J$4-44)</f>
      </c>
      <c r="D15" s="7"/>
      <c r="E15" s="8"/>
      <c r="F15" s="8"/>
      <c r="G15" s="8"/>
      <c r="H15" s="9"/>
      <c r="I15" s="16"/>
      <c r="J15" s="8"/>
      <c r="K15" s="8"/>
      <c r="L15" s="8"/>
      <c r="M15" s="9"/>
      <c r="O15" s="20">
        <f t="shared" si="0"/>
      </c>
      <c r="P15" s="22">
        <f t="shared" si="1"/>
      </c>
    </row>
    <row r="16" spans="2:16" ht="26.25" customHeight="1" thickBot="1">
      <c r="B16" s="21">
        <f>IF($J$4="","",$J$4-75)</f>
      </c>
      <c r="D16" s="10"/>
      <c r="E16" s="11"/>
      <c r="F16" s="11"/>
      <c r="G16" s="11"/>
      <c r="H16" s="12"/>
      <c r="I16" s="17"/>
      <c r="J16" s="11"/>
      <c r="K16" s="11"/>
      <c r="L16" s="11"/>
      <c r="M16" s="18">
        <f>IF(J4="","",J4)</f>
      </c>
      <c r="O16" s="20">
        <f>IF(SUM(D16:L16)=0,"",IF(SUM(D16:L16)&gt;$J$4,"ONWAAR",OR(D16=D27,E16=E27,F16=F27,G16=G27,H16=H27,I16=I27,J16=J27,K16=K27,L16=L27)))</f>
      </c>
      <c r="P16" s="22">
        <f>IF(SUM(D16:L16)=0,"",IF(O16=TRUE,"OK","FOUT"))</f>
      </c>
    </row>
    <row r="18" spans="4:13" ht="26.25" customHeight="1" hidden="1" thickBot="1">
      <c r="D18" s="3">
        <f aca="true" t="shared" si="2" ref="D18:M18">IF($J$4="","",$J$4-D29)</f>
      </c>
      <c r="E18" s="3">
        <f t="shared" si="2"/>
      </c>
      <c r="F18" s="3">
        <f t="shared" si="2"/>
      </c>
      <c r="G18" s="3">
        <f t="shared" si="2"/>
      </c>
      <c r="H18" s="3">
        <f t="shared" si="2"/>
      </c>
      <c r="I18" s="3">
        <f t="shared" si="2"/>
      </c>
      <c r="J18" s="3">
        <f t="shared" si="2"/>
      </c>
      <c r="K18" s="3">
        <f t="shared" si="2"/>
      </c>
      <c r="L18" s="3">
        <f t="shared" si="2"/>
      </c>
      <c r="M18" s="3">
        <f t="shared" si="2"/>
      </c>
    </row>
    <row r="19" spans="4:13" ht="26.25" customHeight="1" hidden="1" thickBot="1">
      <c r="D19" s="3">
        <f aca="true" t="shared" si="3" ref="D19:M19">IF($J$4="","",$J$4-D30)</f>
      </c>
      <c r="E19" s="3">
        <f t="shared" si="3"/>
      </c>
      <c r="F19" s="3">
        <f t="shared" si="3"/>
      </c>
      <c r="G19" s="3">
        <f t="shared" si="3"/>
      </c>
      <c r="H19" s="3">
        <f t="shared" si="3"/>
      </c>
      <c r="I19" s="3">
        <f t="shared" si="3"/>
      </c>
      <c r="J19" s="3">
        <f t="shared" si="3"/>
      </c>
      <c r="K19" s="3">
        <f t="shared" si="3"/>
      </c>
      <c r="L19" s="3">
        <f t="shared" si="3"/>
      </c>
      <c r="M19" s="3">
        <f t="shared" si="3"/>
      </c>
    </row>
    <row r="20" spans="4:13" ht="26.25" customHeight="1" hidden="1" thickBot="1">
      <c r="D20" s="3">
        <f aca="true" t="shared" si="4" ref="D20:M20">IF($J$4="","",$J$4-D31)</f>
      </c>
      <c r="E20" s="3">
        <f t="shared" si="4"/>
      </c>
      <c r="F20" s="3">
        <f t="shared" si="4"/>
      </c>
      <c r="G20" s="3">
        <f t="shared" si="4"/>
      </c>
      <c r="H20" s="3">
        <f t="shared" si="4"/>
      </c>
      <c r="I20" s="3">
        <f t="shared" si="4"/>
      </c>
      <c r="J20" s="3">
        <f t="shared" si="4"/>
      </c>
      <c r="K20" s="3">
        <f t="shared" si="4"/>
      </c>
      <c r="L20" s="3">
        <f t="shared" si="4"/>
      </c>
      <c r="M20" s="3">
        <f t="shared" si="4"/>
      </c>
    </row>
    <row r="21" spans="4:13" ht="26.25" customHeight="1" hidden="1" thickBot="1">
      <c r="D21" s="3">
        <f aca="true" t="shared" si="5" ref="D21:M21">IF($J$4="","",$J$4-D32)</f>
      </c>
      <c r="E21" s="3">
        <f t="shared" si="5"/>
      </c>
      <c r="F21" s="3">
        <f t="shared" si="5"/>
      </c>
      <c r="G21" s="3">
        <f t="shared" si="5"/>
      </c>
      <c r="H21" s="3">
        <f t="shared" si="5"/>
      </c>
      <c r="I21" s="3">
        <f t="shared" si="5"/>
      </c>
      <c r="J21" s="3">
        <f t="shared" si="5"/>
      </c>
      <c r="K21" s="3">
        <f t="shared" si="5"/>
      </c>
      <c r="L21" s="3">
        <f t="shared" si="5"/>
      </c>
      <c r="M21" s="3">
        <f t="shared" si="5"/>
      </c>
    </row>
    <row r="22" spans="4:13" ht="26.25" customHeight="1" hidden="1" thickBot="1">
      <c r="D22" s="3">
        <f aca="true" t="shared" si="6" ref="D22:M22">IF($J$4="","",$J$4-D33)</f>
      </c>
      <c r="E22" s="3">
        <f t="shared" si="6"/>
      </c>
      <c r="F22" s="3">
        <f t="shared" si="6"/>
      </c>
      <c r="G22" s="3">
        <f t="shared" si="6"/>
      </c>
      <c r="H22" s="3">
        <f t="shared" si="6"/>
      </c>
      <c r="I22" s="3">
        <f t="shared" si="6"/>
      </c>
      <c r="J22" s="3">
        <f t="shared" si="6"/>
      </c>
      <c r="K22" s="3">
        <f t="shared" si="6"/>
      </c>
      <c r="L22" s="3">
        <f t="shared" si="6"/>
      </c>
      <c r="M22" s="3">
        <f t="shared" si="6"/>
      </c>
    </row>
    <row r="23" spans="4:13" ht="26.25" customHeight="1" hidden="1" thickBot="1">
      <c r="D23" s="3">
        <f aca="true" t="shared" si="7" ref="D23:M23">IF($J$4="","",$J$4-D34)</f>
      </c>
      <c r="E23" s="3">
        <f t="shared" si="7"/>
      </c>
      <c r="F23" s="3">
        <f t="shared" si="7"/>
      </c>
      <c r="G23" s="3">
        <f t="shared" si="7"/>
      </c>
      <c r="H23" s="3">
        <f t="shared" si="7"/>
      </c>
      <c r="I23" s="3">
        <f t="shared" si="7"/>
      </c>
      <c r="J23" s="3">
        <f t="shared" si="7"/>
      </c>
      <c r="K23" s="3">
        <f t="shared" si="7"/>
      </c>
      <c r="L23" s="3">
        <f t="shared" si="7"/>
      </c>
      <c r="M23" s="3">
        <f t="shared" si="7"/>
      </c>
    </row>
    <row r="24" spans="4:13" ht="26.25" customHeight="1" hidden="1" thickBot="1">
      <c r="D24" s="3">
        <f aca="true" t="shared" si="8" ref="D24:M24">IF($J$4="","",$J$4-D35)</f>
      </c>
      <c r="E24" s="3">
        <f t="shared" si="8"/>
      </c>
      <c r="F24" s="3">
        <f t="shared" si="8"/>
      </c>
      <c r="G24" s="3">
        <f t="shared" si="8"/>
      </c>
      <c r="H24" s="3">
        <f t="shared" si="8"/>
      </c>
      <c r="I24" s="3">
        <f t="shared" si="8"/>
      </c>
      <c r="J24" s="3">
        <f t="shared" si="8"/>
      </c>
      <c r="K24" s="3">
        <f t="shared" si="8"/>
      </c>
      <c r="L24" s="3">
        <f t="shared" si="8"/>
      </c>
      <c r="M24" s="3">
        <f t="shared" si="8"/>
      </c>
    </row>
    <row r="25" spans="4:13" ht="26.25" customHeight="1" hidden="1" thickBot="1">
      <c r="D25" s="3">
        <f aca="true" t="shared" si="9" ref="D25:M25">IF($J$4="","",$J$4-D36)</f>
      </c>
      <c r="E25" s="3">
        <f t="shared" si="9"/>
      </c>
      <c r="F25" s="3">
        <f t="shared" si="9"/>
      </c>
      <c r="G25" s="3">
        <f t="shared" si="9"/>
      </c>
      <c r="H25" s="3">
        <f t="shared" si="9"/>
      </c>
      <c r="I25" s="3">
        <f t="shared" si="9"/>
      </c>
      <c r="J25" s="3">
        <f t="shared" si="9"/>
      </c>
      <c r="K25" s="3">
        <f t="shared" si="9"/>
      </c>
      <c r="L25" s="3">
        <f t="shared" si="9"/>
      </c>
      <c r="M25" s="3">
        <f t="shared" si="9"/>
      </c>
    </row>
    <row r="26" spans="4:13" ht="26.25" customHeight="1" hidden="1" thickBot="1">
      <c r="D26" s="3">
        <f aca="true" t="shared" si="10" ref="D26:M26">IF($J$4="","",$J$4-D37)</f>
      </c>
      <c r="E26" s="3">
        <f t="shared" si="10"/>
      </c>
      <c r="F26" s="3">
        <f t="shared" si="10"/>
      </c>
      <c r="G26" s="3">
        <f t="shared" si="10"/>
      </c>
      <c r="H26" s="3">
        <f t="shared" si="10"/>
      </c>
      <c r="I26" s="3">
        <f t="shared" si="10"/>
      </c>
      <c r="J26" s="3">
        <f t="shared" si="10"/>
      </c>
      <c r="K26" s="3">
        <f t="shared" si="10"/>
      </c>
      <c r="L26" s="3">
        <f t="shared" si="10"/>
      </c>
      <c r="M26" s="3">
        <f t="shared" si="10"/>
      </c>
    </row>
    <row r="27" spans="4:13" ht="26.25" customHeight="1" hidden="1">
      <c r="D27" s="3">
        <f aca="true" t="shared" si="11" ref="D27:L27">IF($J$4="","",$J$4-D38)</f>
      </c>
      <c r="E27" s="3">
        <f t="shared" si="11"/>
      </c>
      <c r="F27" s="3">
        <f t="shared" si="11"/>
      </c>
      <c r="G27" s="3">
        <f t="shared" si="11"/>
      </c>
      <c r="H27" s="3">
        <f t="shared" si="11"/>
      </c>
      <c r="I27" s="3">
        <f t="shared" si="11"/>
      </c>
      <c r="J27" s="3">
        <f t="shared" si="11"/>
      </c>
      <c r="K27" s="3">
        <f t="shared" si="11"/>
      </c>
      <c r="L27" s="3">
        <f t="shared" si="11"/>
      </c>
      <c r="M27" s="3">
        <f>IF($J$4="","",$J$4)</f>
      </c>
    </row>
    <row r="28" ht="26.25" customHeight="1" hidden="1" thickBot="1"/>
    <row r="29" spans="4:13" ht="26.25" customHeight="1" hidden="1" thickBot="1">
      <c r="D29" s="1">
        <v>99</v>
      </c>
      <c r="E29" s="2">
        <v>98</v>
      </c>
      <c r="F29" s="1">
        <v>97</v>
      </c>
      <c r="G29" s="2">
        <v>96</v>
      </c>
      <c r="H29" s="1">
        <v>95</v>
      </c>
      <c r="I29" s="2">
        <v>94</v>
      </c>
      <c r="J29" s="1">
        <v>93</v>
      </c>
      <c r="K29" s="2">
        <v>92</v>
      </c>
      <c r="L29" s="1">
        <v>91</v>
      </c>
      <c r="M29" s="2">
        <v>90</v>
      </c>
    </row>
    <row r="30" spans="4:13" ht="26.25" customHeight="1" hidden="1" thickBot="1">
      <c r="D30" s="1">
        <v>89</v>
      </c>
      <c r="E30" s="2">
        <v>88</v>
      </c>
      <c r="F30" s="1">
        <v>87</v>
      </c>
      <c r="G30" s="2">
        <v>86</v>
      </c>
      <c r="H30" s="1">
        <v>85</v>
      </c>
      <c r="I30" s="2">
        <v>84</v>
      </c>
      <c r="J30" s="1">
        <v>83</v>
      </c>
      <c r="K30" s="2">
        <v>82</v>
      </c>
      <c r="L30" s="1">
        <v>81</v>
      </c>
      <c r="M30" s="2">
        <v>80</v>
      </c>
    </row>
    <row r="31" spans="4:13" ht="26.25" customHeight="1" hidden="1" thickBot="1">
      <c r="D31" s="1">
        <v>79</v>
      </c>
      <c r="E31" s="2">
        <v>78</v>
      </c>
      <c r="F31" s="1">
        <v>77</v>
      </c>
      <c r="G31" s="2">
        <v>76</v>
      </c>
      <c r="H31" s="1">
        <v>75</v>
      </c>
      <c r="I31" s="2">
        <v>74</v>
      </c>
      <c r="J31" s="1">
        <v>73</v>
      </c>
      <c r="K31" s="2">
        <v>72</v>
      </c>
      <c r="L31" s="1">
        <v>71</v>
      </c>
      <c r="M31" s="2">
        <v>70</v>
      </c>
    </row>
    <row r="32" spans="4:13" ht="26.25" customHeight="1" hidden="1" thickBot="1">
      <c r="D32" s="1">
        <v>69</v>
      </c>
      <c r="E32" s="2">
        <v>68</v>
      </c>
      <c r="F32" s="1">
        <v>67</v>
      </c>
      <c r="G32" s="2">
        <v>66</v>
      </c>
      <c r="H32" s="1">
        <v>65</v>
      </c>
      <c r="I32" s="2">
        <v>64</v>
      </c>
      <c r="J32" s="1">
        <v>63</v>
      </c>
      <c r="K32" s="2">
        <v>62</v>
      </c>
      <c r="L32" s="1">
        <v>61</v>
      </c>
      <c r="M32" s="2">
        <v>60</v>
      </c>
    </row>
    <row r="33" spans="4:13" ht="26.25" customHeight="1" hidden="1" thickBot="1">
      <c r="D33" s="1">
        <v>59</v>
      </c>
      <c r="E33" s="2">
        <v>58</v>
      </c>
      <c r="F33" s="1">
        <v>57</v>
      </c>
      <c r="G33" s="2">
        <v>56</v>
      </c>
      <c r="H33" s="1">
        <v>55</v>
      </c>
      <c r="I33" s="2">
        <v>54</v>
      </c>
      <c r="J33" s="1">
        <v>53</v>
      </c>
      <c r="K33" s="2">
        <v>52</v>
      </c>
      <c r="L33" s="1">
        <v>51</v>
      </c>
      <c r="M33" s="2">
        <v>50</v>
      </c>
    </row>
    <row r="34" spans="4:13" ht="26.25" customHeight="1" hidden="1" thickBot="1">
      <c r="D34" s="1">
        <v>49</v>
      </c>
      <c r="E34" s="2">
        <v>48</v>
      </c>
      <c r="F34" s="1">
        <v>47</v>
      </c>
      <c r="G34" s="2">
        <v>46</v>
      </c>
      <c r="H34" s="1">
        <v>45</v>
      </c>
      <c r="I34" s="2">
        <v>44</v>
      </c>
      <c r="J34" s="1">
        <v>43</v>
      </c>
      <c r="K34" s="2">
        <v>42</v>
      </c>
      <c r="L34" s="1">
        <v>41</v>
      </c>
      <c r="M34" s="2">
        <v>40</v>
      </c>
    </row>
    <row r="35" spans="4:13" ht="26.25" customHeight="1" hidden="1" thickBot="1">
      <c r="D35" s="1">
        <v>39</v>
      </c>
      <c r="E35" s="2">
        <v>38</v>
      </c>
      <c r="F35" s="1">
        <v>37</v>
      </c>
      <c r="G35" s="2">
        <v>36</v>
      </c>
      <c r="H35" s="1">
        <v>35</v>
      </c>
      <c r="I35" s="2">
        <v>34</v>
      </c>
      <c r="J35" s="1">
        <v>33</v>
      </c>
      <c r="K35" s="2">
        <v>32</v>
      </c>
      <c r="L35" s="1">
        <v>31</v>
      </c>
      <c r="M35" s="2">
        <v>30</v>
      </c>
    </row>
    <row r="36" spans="4:13" ht="26.25" customHeight="1" hidden="1" thickBot="1">
      <c r="D36" s="1">
        <v>29</v>
      </c>
      <c r="E36" s="2">
        <v>28</v>
      </c>
      <c r="F36" s="1">
        <v>27</v>
      </c>
      <c r="G36" s="2">
        <v>26</v>
      </c>
      <c r="H36" s="1">
        <v>25</v>
      </c>
      <c r="I36" s="2">
        <v>24</v>
      </c>
      <c r="J36" s="1">
        <v>23</v>
      </c>
      <c r="K36" s="2">
        <v>22</v>
      </c>
      <c r="L36" s="1">
        <v>21</v>
      </c>
      <c r="M36" s="2">
        <v>20</v>
      </c>
    </row>
    <row r="37" spans="4:13" ht="26.25" customHeight="1" hidden="1" thickBot="1">
      <c r="D37" s="1">
        <v>19</v>
      </c>
      <c r="E37" s="2">
        <v>18</v>
      </c>
      <c r="F37" s="1">
        <v>17</v>
      </c>
      <c r="G37" s="2">
        <v>16</v>
      </c>
      <c r="H37" s="1">
        <v>15</v>
      </c>
      <c r="I37" s="2">
        <v>14</v>
      </c>
      <c r="J37" s="1">
        <v>13</v>
      </c>
      <c r="K37" s="2">
        <v>12</v>
      </c>
      <c r="L37" s="1">
        <v>11</v>
      </c>
      <c r="M37" s="2">
        <v>10</v>
      </c>
    </row>
    <row r="38" spans="4:13" ht="26.25" customHeight="1" hidden="1">
      <c r="D38" s="1">
        <v>9</v>
      </c>
      <c r="E38" s="2">
        <v>8</v>
      </c>
      <c r="F38" s="1">
        <v>7</v>
      </c>
      <c r="G38" s="2">
        <v>6</v>
      </c>
      <c r="H38" s="1">
        <v>5</v>
      </c>
      <c r="I38" s="2">
        <v>4</v>
      </c>
      <c r="J38" s="1">
        <v>3</v>
      </c>
      <c r="K38" s="2">
        <v>2</v>
      </c>
      <c r="L38" s="1">
        <v>1</v>
      </c>
      <c r="M38" s="3"/>
    </row>
    <row r="39" spans="14:16" ht="26.25" customHeight="1">
      <c r="N39" s="23" t="s">
        <v>3</v>
      </c>
      <c r="P39" s="24">
        <f>IF(J4="","",COUNTIF(P7:P16,"OK"))</f>
      </c>
    </row>
    <row r="41" ht="26.25" customHeight="1">
      <c r="H41" s="61"/>
    </row>
    <row r="42" ht="26.25" customHeight="1">
      <c r="H42" s="61"/>
    </row>
    <row r="43" ht="26.25" customHeight="1">
      <c r="H43" s="61"/>
    </row>
    <row r="44" ht="26.25" customHeight="1">
      <c r="H44" s="61"/>
    </row>
    <row r="45" ht="26.25" customHeight="1">
      <c r="H45" s="61"/>
    </row>
  </sheetData>
  <sheetProtection password="A493" sheet="1" objects="1" scenarios="1"/>
  <mergeCells count="5">
    <mergeCell ref="M1:M2"/>
    <mergeCell ref="H41:H45"/>
    <mergeCell ref="J4:K4"/>
    <mergeCell ref="B5:H5"/>
    <mergeCell ref="D1:H1"/>
  </mergeCells>
  <conditionalFormatting sqref="P7:P16">
    <cfRule type="cellIs" priority="1" dxfId="0" operator="equal" stopIfTrue="1">
      <formula>"FOUT"</formula>
    </cfRule>
  </conditionalFormatting>
  <printOptions/>
  <pageMargins left="0.75" right="0.59" top="0.8" bottom="0.79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O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26" customWidth="1"/>
    <col min="2" max="10" width="5.57421875" style="26" customWidth="1"/>
    <col min="11" max="11" width="5.57421875" style="26" bestFit="1" customWidth="1"/>
    <col min="12" max="12" width="2.7109375" style="26" customWidth="1"/>
    <col min="13" max="13" width="6.7109375" style="26" hidden="1" customWidth="1"/>
    <col min="14" max="14" width="9.140625" style="26" customWidth="1"/>
    <col min="15" max="15" width="10.00390625" style="26" customWidth="1"/>
    <col min="16" max="16" width="3.7109375" style="26" customWidth="1"/>
    <col min="17" max="16384" width="9.140625" style="26" customWidth="1"/>
  </cols>
  <sheetData>
    <row r="1" spans="1:15" ht="28.5" customHeight="1">
      <c r="A1" s="25" t="s">
        <v>5</v>
      </c>
      <c r="F1" s="57"/>
      <c r="G1" s="58"/>
      <c r="H1" s="58"/>
      <c r="I1" s="58"/>
      <c r="J1" s="58"/>
      <c r="K1" s="59"/>
      <c r="O1" s="60">
        <v>2</v>
      </c>
    </row>
    <row r="2" ht="19.5">
      <c r="O2" s="60"/>
    </row>
    <row r="3" ht="19.5"/>
    <row r="4" ht="19.5"/>
    <row r="5" ht="19.5"/>
    <row r="6" ht="19.5"/>
    <row r="8" spans="1:14" ht="42.75" customHeight="1">
      <c r="A8" s="27" t="s">
        <v>6</v>
      </c>
      <c r="N8" s="28" t="s">
        <v>7</v>
      </c>
    </row>
    <row r="9" ht="20.25" thickBot="1">
      <c r="N9" s="29" t="s">
        <v>8</v>
      </c>
    </row>
    <row r="10" spans="2:15" ht="26.25" customHeight="1" thickBot="1">
      <c r="B10" s="30"/>
      <c r="C10" s="31"/>
      <c r="D10" s="31"/>
      <c r="E10" s="31"/>
      <c r="F10" s="32"/>
      <c r="G10" s="30"/>
      <c r="H10" s="31" t="s">
        <v>9</v>
      </c>
      <c r="I10" s="31"/>
      <c r="J10" s="31"/>
      <c r="K10" s="33">
        <v>100</v>
      </c>
      <c r="M10" s="34">
        <v>70</v>
      </c>
      <c r="N10" s="35"/>
      <c r="O10" s="36">
        <f aca="true" t="shared" si="0" ref="O10:O19">IF(N10=0,"",IF(N10=M10,"OK",IF(N10&lt;&gt;M10,M10)))</f>
      </c>
    </row>
    <row r="11" spans="2:15" ht="26.25" customHeight="1" thickBot="1">
      <c r="B11" s="37" t="s">
        <v>9</v>
      </c>
      <c r="C11" s="38"/>
      <c r="D11" s="38"/>
      <c r="E11" s="38"/>
      <c r="F11" s="39"/>
      <c r="G11" s="37"/>
      <c r="H11" s="38"/>
      <c r="I11" s="38"/>
      <c r="J11" s="38"/>
      <c r="K11" s="40">
        <v>200</v>
      </c>
      <c r="M11" s="34">
        <v>110</v>
      </c>
      <c r="N11" s="41"/>
      <c r="O11" s="36">
        <f t="shared" si="0"/>
      </c>
    </row>
    <row r="12" spans="2:15" ht="26.25" customHeight="1" thickBot="1">
      <c r="B12" s="37"/>
      <c r="C12" s="38"/>
      <c r="D12" s="38"/>
      <c r="E12" s="38"/>
      <c r="F12" s="39"/>
      <c r="G12" s="37" t="s">
        <v>9</v>
      </c>
      <c r="H12" s="38"/>
      <c r="I12" s="38"/>
      <c r="J12" s="38"/>
      <c r="K12" s="39"/>
      <c r="M12" s="34">
        <v>260</v>
      </c>
      <c r="N12" s="41"/>
      <c r="O12" s="36">
        <f t="shared" si="0"/>
      </c>
    </row>
    <row r="13" spans="2:15" ht="26.25" customHeight="1" thickBot="1">
      <c r="B13" s="37"/>
      <c r="C13" s="38"/>
      <c r="D13" s="38"/>
      <c r="E13" s="38"/>
      <c r="F13" s="39"/>
      <c r="G13" s="37"/>
      <c r="H13" s="38"/>
      <c r="I13" s="38"/>
      <c r="J13" s="38" t="s">
        <v>9</v>
      </c>
      <c r="K13" s="39"/>
      <c r="M13" s="34">
        <v>390</v>
      </c>
      <c r="N13" s="41"/>
      <c r="O13" s="36">
        <f t="shared" si="0"/>
      </c>
    </row>
    <row r="14" spans="2:15" ht="26.25" customHeight="1" thickBot="1">
      <c r="B14" s="42"/>
      <c r="C14" s="43"/>
      <c r="D14" s="43" t="s">
        <v>9</v>
      </c>
      <c r="E14" s="43"/>
      <c r="F14" s="44"/>
      <c r="G14" s="42"/>
      <c r="H14" s="43"/>
      <c r="I14" s="43"/>
      <c r="J14" s="43"/>
      <c r="K14" s="44"/>
      <c r="M14" s="34">
        <v>430</v>
      </c>
      <c r="N14" s="41"/>
      <c r="O14" s="36">
        <f t="shared" si="0"/>
      </c>
    </row>
    <row r="15" spans="2:15" ht="26.25" customHeight="1" thickBot="1">
      <c r="B15" s="30"/>
      <c r="C15" s="31"/>
      <c r="D15" s="31"/>
      <c r="E15" s="31"/>
      <c r="F15" s="32"/>
      <c r="G15" s="45"/>
      <c r="H15" s="46"/>
      <c r="I15" s="46" t="s">
        <v>9</v>
      </c>
      <c r="J15" s="46"/>
      <c r="K15" s="47"/>
      <c r="M15" s="34">
        <v>580</v>
      </c>
      <c r="N15" s="41"/>
      <c r="O15" s="36">
        <f t="shared" si="0"/>
      </c>
    </row>
    <row r="16" spans="2:15" ht="26.25" customHeight="1" thickBot="1">
      <c r="B16" s="37"/>
      <c r="C16" s="38"/>
      <c r="D16" s="38"/>
      <c r="E16" s="38"/>
      <c r="F16" s="39"/>
      <c r="G16" s="48"/>
      <c r="H16" s="38"/>
      <c r="I16" s="38"/>
      <c r="J16" s="38"/>
      <c r="K16" s="39" t="s">
        <v>9</v>
      </c>
      <c r="M16" s="34">
        <v>700</v>
      </c>
      <c r="N16" s="41"/>
      <c r="O16" s="36">
        <f t="shared" si="0"/>
      </c>
    </row>
    <row r="17" spans="2:15" ht="26.25" customHeight="1" thickBot="1">
      <c r="B17" s="37"/>
      <c r="C17" s="38"/>
      <c r="D17" s="38"/>
      <c r="E17" s="38" t="s">
        <v>9</v>
      </c>
      <c r="F17" s="39"/>
      <c r="G17" s="48"/>
      <c r="H17" s="38"/>
      <c r="I17" s="38"/>
      <c r="J17" s="38"/>
      <c r="K17" s="39"/>
      <c r="M17" s="34">
        <v>740</v>
      </c>
      <c r="N17" s="41"/>
      <c r="O17" s="36">
        <f t="shared" si="0"/>
      </c>
    </row>
    <row r="18" spans="2:15" ht="26.25" customHeight="1" thickBot="1">
      <c r="B18" s="37"/>
      <c r="C18" s="38" t="s">
        <v>9</v>
      </c>
      <c r="D18" s="38"/>
      <c r="E18" s="38"/>
      <c r="F18" s="39"/>
      <c r="G18" s="48"/>
      <c r="H18" s="38"/>
      <c r="I18" s="38"/>
      <c r="J18" s="38"/>
      <c r="K18" s="39"/>
      <c r="M18" s="34">
        <v>820</v>
      </c>
      <c r="N18" s="41"/>
      <c r="O18" s="36">
        <f t="shared" si="0"/>
      </c>
    </row>
    <row r="19" spans="2:15" ht="26.25" customHeight="1" thickBot="1">
      <c r="B19" s="42"/>
      <c r="C19" s="43"/>
      <c r="D19" s="43"/>
      <c r="E19" s="43"/>
      <c r="F19" s="44" t="s">
        <v>9</v>
      </c>
      <c r="G19" s="49"/>
      <c r="H19" s="43"/>
      <c r="I19" s="43"/>
      <c r="J19" s="43"/>
      <c r="K19" s="44"/>
      <c r="M19" s="34">
        <v>950</v>
      </c>
      <c r="N19" s="50"/>
      <c r="O19" s="36">
        <f t="shared" si="0"/>
      </c>
    </row>
    <row r="20" ht="20.25" thickBot="1">
      <c r="O20" s="51"/>
    </row>
    <row r="21" spans="13:15" ht="33.75" customHeight="1" thickBot="1" thickTop="1">
      <c r="M21" s="52"/>
      <c r="N21" s="53" t="s">
        <v>3</v>
      </c>
      <c r="O21" s="54">
        <f>IF(SUM(N10:N19)=0,"",COUNTIF(O10:O19,"OK"))</f>
      </c>
    </row>
    <row r="22" ht="20.25" thickTop="1"/>
    <row r="23" ht="19.5">
      <c r="F23"/>
    </row>
    <row r="24" ht="19.5"/>
    <row r="25" ht="19.5"/>
    <row r="26" ht="19.5"/>
    <row r="27" ht="19.5"/>
    <row r="28" ht="19.5"/>
  </sheetData>
  <sheetProtection password="A493" sheet="1" objects="1" scenarios="1"/>
  <mergeCells count="2">
    <mergeCell ref="F1:K1"/>
    <mergeCell ref="O1:O2"/>
  </mergeCells>
  <conditionalFormatting sqref="O10:O19">
    <cfRule type="cellIs" priority="1" dxfId="5" operator="equal" stopIfTrue="1">
      <formula>"OK"</formula>
    </cfRule>
  </conditionalFormatting>
  <printOptions/>
  <pageMargins left="0.81" right="0.69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O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26" customWidth="1"/>
    <col min="2" max="10" width="5.57421875" style="26" customWidth="1"/>
    <col min="11" max="11" width="5.57421875" style="26" bestFit="1" customWidth="1"/>
    <col min="12" max="12" width="2.7109375" style="26" customWidth="1"/>
    <col min="13" max="13" width="6.7109375" style="26" hidden="1" customWidth="1"/>
    <col min="14" max="14" width="9.140625" style="26" customWidth="1"/>
    <col min="15" max="15" width="10.00390625" style="26" customWidth="1"/>
    <col min="16" max="16" width="3.7109375" style="26" customWidth="1"/>
    <col min="17" max="16384" width="9.140625" style="26" customWidth="1"/>
  </cols>
  <sheetData>
    <row r="1" spans="1:15" ht="28.5" customHeight="1">
      <c r="A1" s="25" t="s">
        <v>5</v>
      </c>
      <c r="F1" s="57"/>
      <c r="G1" s="58"/>
      <c r="H1" s="58"/>
      <c r="I1" s="58"/>
      <c r="J1" s="58"/>
      <c r="K1" s="59"/>
      <c r="O1" s="60">
        <v>3</v>
      </c>
    </row>
    <row r="2" ht="19.5">
      <c r="O2" s="60"/>
    </row>
    <row r="3" ht="19.5"/>
    <row r="4" ht="19.5"/>
    <row r="5" ht="19.5"/>
    <row r="6" ht="19.5"/>
    <row r="8" spans="1:14" ht="42.75" customHeight="1">
      <c r="A8" s="27" t="s">
        <v>6</v>
      </c>
      <c r="N8" s="28" t="s">
        <v>7</v>
      </c>
    </row>
    <row r="9" ht="20.25" thickBot="1">
      <c r="N9" s="29" t="s">
        <v>8</v>
      </c>
    </row>
    <row r="10" spans="2:15" ht="26.25" customHeight="1" thickBot="1">
      <c r="B10" s="30" t="s">
        <v>9</v>
      </c>
      <c r="C10" s="31"/>
      <c r="D10" s="31"/>
      <c r="E10" s="31"/>
      <c r="F10" s="32"/>
      <c r="G10" s="30"/>
      <c r="H10" s="31"/>
      <c r="I10" s="31"/>
      <c r="J10" s="31"/>
      <c r="K10" s="33">
        <v>100</v>
      </c>
      <c r="M10" s="34">
        <v>10</v>
      </c>
      <c r="N10" s="35"/>
      <c r="O10" s="36">
        <f aca="true" t="shared" si="0" ref="O10:O19">IF(N10=0,"",IF(N10=M10,"OK",IF(N10&lt;&gt;M10,M10)))</f>
      </c>
    </row>
    <row r="11" spans="2:15" ht="26.25" customHeight="1" thickBot="1">
      <c r="B11" s="37"/>
      <c r="C11" s="38"/>
      <c r="D11" s="38"/>
      <c r="E11" s="38"/>
      <c r="F11" s="39"/>
      <c r="G11" s="37" t="s">
        <v>9</v>
      </c>
      <c r="H11" s="38"/>
      <c r="I11" s="38"/>
      <c r="J11" s="38"/>
      <c r="K11" s="40">
        <v>200</v>
      </c>
      <c r="M11" s="34">
        <v>160</v>
      </c>
      <c r="N11" s="41"/>
      <c r="O11" s="36">
        <f t="shared" si="0"/>
      </c>
    </row>
    <row r="12" spans="2:15" ht="26.25" customHeight="1" thickBot="1">
      <c r="B12" s="37"/>
      <c r="C12" s="38"/>
      <c r="D12" s="38"/>
      <c r="E12" s="38" t="s">
        <v>9</v>
      </c>
      <c r="F12" s="39"/>
      <c r="G12" s="37"/>
      <c r="H12" s="38"/>
      <c r="I12" s="38"/>
      <c r="J12" s="38"/>
      <c r="K12" s="39"/>
      <c r="M12" s="34">
        <v>240</v>
      </c>
      <c r="N12" s="41"/>
      <c r="O12" s="36">
        <f t="shared" si="0"/>
      </c>
    </row>
    <row r="13" spans="2:15" ht="26.25" customHeight="1" thickBot="1">
      <c r="B13" s="37"/>
      <c r="C13" s="38"/>
      <c r="D13" s="38" t="s">
        <v>9</v>
      </c>
      <c r="E13" s="38"/>
      <c r="F13" s="39"/>
      <c r="G13" s="37"/>
      <c r="H13" s="38"/>
      <c r="I13" s="38"/>
      <c r="J13" s="38"/>
      <c r="K13" s="39"/>
      <c r="M13" s="34">
        <v>330</v>
      </c>
      <c r="N13" s="41"/>
      <c r="O13" s="36">
        <f t="shared" si="0"/>
      </c>
    </row>
    <row r="14" spans="2:15" ht="26.25" customHeight="1" thickBot="1">
      <c r="B14" s="42"/>
      <c r="C14" s="43"/>
      <c r="D14" s="43"/>
      <c r="E14" s="43"/>
      <c r="F14" s="44"/>
      <c r="G14" s="42"/>
      <c r="H14" s="43"/>
      <c r="I14" s="43"/>
      <c r="J14" s="43" t="s">
        <v>9</v>
      </c>
      <c r="K14" s="44"/>
      <c r="M14" s="34">
        <v>490</v>
      </c>
      <c r="N14" s="41"/>
      <c r="O14" s="36">
        <f t="shared" si="0"/>
      </c>
    </row>
    <row r="15" spans="2:15" ht="26.25" customHeight="1" thickBot="1">
      <c r="B15" s="30"/>
      <c r="C15" s="31"/>
      <c r="D15" s="31"/>
      <c r="E15" s="31"/>
      <c r="F15" s="32"/>
      <c r="G15" s="45"/>
      <c r="H15" s="46" t="s">
        <v>9</v>
      </c>
      <c r="I15" s="46"/>
      <c r="J15" s="46"/>
      <c r="K15" s="47"/>
      <c r="M15" s="34">
        <v>570</v>
      </c>
      <c r="N15" s="41"/>
      <c r="O15" s="36">
        <f t="shared" si="0"/>
      </c>
    </row>
    <row r="16" spans="2:15" ht="26.25" customHeight="1" thickBot="1">
      <c r="B16" s="37"/>
      <c r="C16" s="38" t="s">
        <v>9</v>
      </c>
      <c r="D16" s="38"/>
      <c r="E16" s="38"/>
      <c r="F16" s="39"/>
      <c r="G16" s="48"/>
      <c r="H16" s="38"/>
      <c r="I16" s="38"/>
      <c r="J16" s="38"/>
      <c r="K16" s="39"/>
      <c r="M16" s="34">
        <v>620</v>
      </c>
      <c r="N16" s="41"/>
      <c r="O16" s="36">
        <f t="shared" si="0"/>
      </c>
    </row>
    <row r="17" spans="2:15" ht="26.25" customHeight="1" thickBot="1">
      <c r="B17" s="37"/>
      <c r="C17" s="38"/>
      <c r="D17" s="38"/>
      <c r="E17" s="38"/>
      <c r="F17" s="39"/>
      <c r="G17" s="48"/>
      <c r="H17" s="38"/>
      <c r="I17" s="38" t="s">
        <v>9</v>
      </c>
      <c r="J17" s="38"/>
      <c r="K17" s="39"/>
      <c r="M17" s="34">
        <v>780</v>
      </c>
      <c r="N17" s="41"/>
      <c r="O17" s="36">
        <f t="shared" si="0"/>
      </c>
    </row>
    <row r="18" spans="2:15" ht="26.25" customHeight="1" thickBot="1">
      <c r="B18" s="37"/>
      <c r="C18" s="38"/>
      <c r="D18" s="38"/>
      <c r="E18" s="38"/>
      <c r="F18" s="39" t="s">
        <v>9</v>
      </c>
      <c r="G18" s="48"/>
      <c r="H18" s="38"/>
      <c r="I18" s="38"/>
      <c r="J18" s="38"/>
      <c r="K18" s="39"/>
      <c r="M18" s="34">
        <v>850</v>
      </c>
      <c r="N18" s="41"/>
      <c r="O18" s="36">
        <f t="shared" si="0"/>
      </c>
    </row>
    <row r="19" spans="2:15" ht="26.25" customHeight="1" thickBot="1">
      <c r="B19" s="42"/>
      <c r="C19" s="43"/>
      <c r="D19" s="43"/>
      <c r="E19" s="43"/>
      <c r="F19" s="44"/>
      <c r="G19" s="49"/>
      <c r="H19" s="43"/>
      <c r="I19" s="43"/>
      <c r="J19" s="43"/>
      <c r="K19" s="44" t="s">
        <v>9</v>
      </c>
      <c r="M19" s="34">
        <v>1000</v>
      </c>
      <c r="N19" s="50"/>
      <c r="O19" s="36">
        <f t="shared" si="0"/>
      </c>
    </row>
    <row r="20" ht="20.25" thickBot="1">
      <c r="O20" s="51"/>
    </row>
    <row r="21" spans="13:15" ht="33.75" customHeight="1" thickBot="1" thickTop="1">
      <c r="M21" s="52"/>
      <c r="N21" s="53" t="s">
        <v>3</v>
      </c>
      <c r="O21" s="54">
        <f>IF(SUM(N10:N19)=0,"",COUNTIF(O10:O19,"OK"))</f>
      </c>
    </row>
    <row r="22" ht="20.25" thickTop="1"/>
    <row r="23" ht="19.5">
      <c r="F23" s="61"/>
    </row>
    <row r="24" ht="19.5">
      <c r="F24" s="61"/>
    </row>
    <row r="25" ht="19.5">
      <c r="F25" s="61"/>
    </row>
    <row r="26" ht="19.5">
      <c r="F26" s="61"/>
    </row>
    <row r="27" ht="19.5">
      <c r="F27" s="61"/>
    </row>
    <row r="28" ht="19.5">
      <c r="F28" s="61"/>
    </row>
  </sheetData>
  <sheetProtection password="A493" sheet="1" objects="1" scenarios="1"/>
  <mergeCells count="3">
    <mergeCell ref="F1:K1"/>
    <mergeCell ref="O1:O2"/>
    <mergeCell ref="F23:F28"/>
  </mergeCells>
  <conditionalFormatting sqref="O10:O19">
    <cfRule type="cellIs" priority="1" dxfId="5" operator="equal" stopIfTrue="1">
      <formula>"OK"</formula>
    </cfRule>
  </conditionalFormatting>
  <printOptions/>
  <pageMargins left="0.81" right="0.69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O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26" customWidth="1"/>
    <col min="2" max="10" width="5.57421875" style="26" customWidth="1"/>
    <col min="11" max="11" width="5.57421875" style="26" bestFit="1" customWidth="1"/>
    <col min="12" max="12" width="2.7109375" style="26" customWidth="1"/>
    <col min="13" max="13" width="6.7109375" style="26" hidden="1" customWidth="1"/>
    <col min="14" max="14" width="9.140625" style="26" customWidth="1"/>
    <col min="15" max="15" width="10.00390625" style="26" customWidth="1"/>
    <col min="16" max="16" width="3.7109375" style="26" customWidth="1"/>
    <col min="17" max="16384" width="9.140625" style="26" customWidth="1"/>
  </cols>
  <sheetData>
    <row r="1" spans="1:15" ht="28.5" customHeight="1">
      <c r="A1" s="25" t="s">
        <v>5</v>
      </c>
      <c r="F1" s="57"/>
      <c r="G1" s="58"/>
      <c r="H1" s="58"/>
      <c r="I1" s="58"/>
      <c r="J1" s="58"/>
      <c r="K1" s="59"/>
      <c r="O1" s="60">
        <v>4</v>
      </c>
    </row>
    <row r="2" ht="19.5">
      <c r="O2" s="60"/>
    </row>
    <row r="3" ht="19.5"/>
    <row r="4" ht="19.5"/>
    <row r="5" ht="19.5"/>
    <row r="6" ht="19.5"/>
    <row r="7" ht="20.25" thickBot="1"/>
    <row r="8" spans="1:11" ht="24.75" customHeight="1" thickBot="1">
      <c r="A8" s="27" t="s">
        <v>10</v>
      </c>
      <c r="J8" s="62"/>
      <c r="K8" s="63"/>
    </row>
    <row r="9" spans="1:14" ht="42.75" customHeight="1">
      <c r="A9" s="27" t="s">
        <v>11</v>
      </c>
      <c r="N9" s="28" t="s">
        <v>7</v>
      </c>
    </row>
    <row r="10" ht="20.25" thickBot="1">
      <c r="N10" s="29" t="s">
        <v>8</v>
      </c>
    </row>
    <row r="11" spans="2:15" ht="26.25" customHeight="1" thickBot="1">
      <c r="B11" s="1">
        <f>IF(J8="","",J8-99)</f>
      </c>
      <c r="C11" s="31"/>
      <c r="D11" s="55"/>
      <c r="E11" s="31"/>
      <c r="F11" s="32">
        <f>IF($J$8="","","X")</f>
      </c>
      <c r="G11" s="30"/>
      <c r="H11" s="31"/>
      <c r="I11" s="31"/>
      <c r="J11" s="31"/>
      <c r="K11" s="33"/>
      <c r="M11" s="34">
        <f>J8-95</f>
        <v>-95</v>
      </c>
      <c r="N11" s="35"/>
      <c r="O11" s="36">
        <f>IF(N11=0,"",IF(N11=M11,"OK",M11))</f>
      </c>
    </row>
    <row r="12" spans="2:15" ht="26.25" customHeight="1" thickBot="1">
      <c r="B12" s="37"/>
      <c r="C12" s="38"/>
      <c r="D12" s="38">
        <f>IF($J$8="","","X")</f>
      </c>
      <c r="E12" s="48"/>
      <c r="F12" s="39"/>
      <c r="G12" s="37"/>
      <c r="H12" s="38"/>
      <c r="I12" s="38"/>
      <c r="J12" s="38"/>
      <c r="K12" s="40"/>
      <c r="M12" s="34">
        <f>J8-87</f>
        <v>-87</v>
      </c>
      <c r="N12" s="41"/>
      <c r="O12" s="36">
        <f aca="true" t="shared" si="0" ref="O12:O20">IF(N12=0,"",IF(N12=M12,"OK",M12))</f>
      </c>
    </row>
    <row r="13" spans="2:15" ht="26.25" customHeight="1" thickBot="1">
      <c r="B13" s="37"/>
      <c r="C13" s="38"/>
      <c r="D13" s="38"/>
      <c r="E13" s="38"/>
      <c r="F13" s="39"/>
      <c r="G13" s="37"/>
      <c r="H13" s="38"/>
      <c r="I13" s="38"/>
      <c r="J13" s="38">
        <f>IF($J$8="","","X")</f>
      </c>
      <c r="K13" s="39"/>
      <c r="M13" s="34">
        <f>J8-71</f>
        <v>-71</v>
      </c>
      <c r="N13" s="41"/>
      <c r="O13" s="36">
        <f t="shared" si="0"/>
      </c>
    </row>
    <row r="14" spans="2:15" ht="26.25" customHeight="1" thickBot="1">
      <c r="B14" s="37"/>
      <c r="C14" s="38"/>
      <c r="D14" s="38"/>
      <c r="E14" s="38"/>
      <c r="F14" s="39"/>
      <c r="G14" s="38">
        <f>IF($J$8="","","X")</f>
      </c>
      <c r="H14" s="38"/>
      <c r="I14" s="38"/>
      <c r="J14" s="38"/>
      <c r="K14" s="39"/>
      <c r="M14" s="34">
        <f>J8-64</f>
        <v>-64</v>
      </c>
      <c r="N14" s="41"/>
      <c r="O14" s="36">
        <f t="shared" si="0"/>
      </c>
    </row>
    <row r="15" spans="2:15" ht="26.25" customHeight="1" thickBot="1">
      <c r="B15" s="42">
        <f>IF($J$8="","","X")</f>
      </c>
      <c r="C15" s="43"/>
      <c r="D15" s="43"/>
      <c r="E15" s="43"/>
      <c r="F15" s="44"/>
      <c r="G15" s="42"/>
      <c r="H15" s="43"/>
      <c r="I15" s="43"/>
      <c r="J15" s="43"/>
      <c r="K15" s="44"/>
      <c r="M15" s="34">
        <f>J8-59</f>
        <v>-59</v>
      </c>
      <c r="N15" s="41"/>
      <c r="O15" s="36">
        <f t="shared" si="0"/>
      </c>
    </row>
    <row r="16" spans="2:15" ht="26.25" customHeight="1" thickBot="1">
      <c r="B16" s="30"/>
      <c r="C16" s="31"/>
      <c r="D16" s="31"/>
      <c r="E16" s="38">
        <f>IF($J$8="","","X")</f>
      </c>
      <c r="F16" s="32"/>
      <c r="G16" s="45"/>
      <c r="H16" s="46"/>
      <c r="I16" s="46"/>
      <c r="J16" s="46"/>
      <c r="K16" s="47"/>
      <c r="M16" s="34">
        <f>J8-46</f>
        <v>-46</v>
      </c>
      <c r="N16" s="41"/>
      <c r="O16" s="36">
        <f t="shared" si="0"/>
      </c>
    </row>
    <row r="17" spans="2:15" ht="26.25" customHeight="1" thickBot="1">
      <c r="B17" s="37"/>
      <c r="C17" s="38"/>
      <c r="D17" s="38"/>
      <c r="E17" s="38"/>
      <c r="F17" s="39"/>
      <c r="G17" s="48"/>
      <c r="H17" s="38">
        <f>IF($J$8="","","X")</f>
      </c>
      <c r="I17" s="38"/>
      <c r="J17" s="38"/>
      <c r="K17" s="39"/>
      <c r="M17" s="34">
        <f>J8-33</f>
        <v>-33</v>
      </c>
      <c r="N17" s="41"/>
      <c r="O17" s="36">
        <f t="shared" si="0"/>
      </c>
    </row>
    <row r="18" spans="2:15" ht="26.25" customHeight="1" thickBot="1">
      <c r="B18" s="37"/>
      <c r="C18" s="38">
        <f>IF($J$8="","","X")</f>
      </c>
      <c r="D18" s="38"/>
      <c r="E18" s="38"/>
      <c r="F18" s="39"/>
      <c r="G18" s="48"/>
      <c r="H18" s="38"/>
      <c r="I18" s="38"/>
      <c r="J18" s="38"/>
      <c r="K18" s="39"/>
      <c r="M18" s="34">
        <f>J8-28</f>
        <v>-28</v>
      </c>
      <c r="N18" s="41"/>
      <c r="O18" s="36">
        <f t="shared" si="0"/>
      </c>
    </row>
    <row r="19" spans="2:15" ht="26.25" customHeight="1" thickBot="1">
      <c r="B19" s="37"/>
      <c r="C19" s="38"/>
      <c r="D19" s="38"/>
      <c r="E19" s="38"/>
      <c r="F19" s="39"/>
      <c r="G19" s="48"/>
      <c r="H19" s="38"/>
      <c r="I19" s="38"/>
      <c r="J19" s="38"/>
      <c r="K19" s="39">
        <f>IF($J$8="","","X")</f>
      </c>
      <c r="M19" s="34">
        <f>J8-10</f>
        <v>-10</v>
      </c>
      <c r="N19" s="41"/>
      <c r="O19" s="36">
        <f t="shared" si="0"/>
      </c>
    </row>
    <row r="20" spans="2:15" ht="26.25" customHeight="1" thickBot="1">
      <c r="B20" s="42"/>
      <c r="C20" s="43"/>
      <c r="D20" s="43"/>
      <c r="E20" s="43"/>
      <c r="F20" s="44"/>
      <c r="G20" s="49"/>
      <c r="H20" s="43"/>
      <c r="I20" s="43">
        <f>IF($J$8="","","X")</f>
      </c>
      <c r="J20" s="43"/>
      <c r="K20" s="56">
        <f>IF(J8="","",J8)</f>
      </c>
      <c r="M20" s="34">
        <f>J8-2</f>
        <v>-2</v>
      </c>
      <c r="N20" s="50"/>
      <c r="O20" s="36">
        <f t="shared" si="0"/>
      </c>
    </row>
    <row r="21" ht="20.25" thickBot="1">
      <c r="O21" s="51"/>
    </row>
    <row r="22" spans="13:15" ht="33.75" customHeight="1" thickBot="1" thickTop="1">
      <c r="M22" s="52"/>
      <c r="N22" s="53" t="s">
        <v>3</v>
      </c>
      <c r="O22" s="54">
        <f>IF(SUM(N11:N20)=0,"",COUNTIF(O11:O20,"OK"))</f>
      </c>
    </row>
    <row r="23" ht="20.25" thickTop="1"/>
    <row r="24" ht="19.5">
      <c r="F24" s="61"/>
    </row>
    <row r="25" ht="19.5">
      <c r="F25" s="61"/>
    </row>
    <row r="26" ht="19.5">
      <c r="F26" s="61"/>
    </row>
    <row r="27" ht="19.5">
      <c r="F27" s="61"/>
    </row>
    <row r="28" ht="19.5">
      <c r="F28" s="61"/>
    </row>
  </sheetData>
  <sheetProtection password="A493" sheet="1" objects="1" scenarios="1"/>
  <mergeCells count="4">
    <mergeCell ref="F1:K1"/>
    <mergeCell ref="O1:O2"/>
    <mergeCell ref="J8:K8"/>
    <mergeCell ref="F24:F28"/>
  </mergeCells>
  <conditionalFormatting sqref="O11:O20">
    <cfRule type="cellIs" priority="1" dxfId="5" operator="equal" stopIfTrue="1">
      <formula>"OK"</formula>
    </cfRule>
  </conditionalFormatting>
  <conditionalFormatting sqref="F11 D12 J13 G14 B15 E16 H17 C18 K19 I20">
    <cfRule type="cellIs" priority="2" dxfId="4" operator="notEqual" stopIfTrue="1">
      <formula>0</formula>
    </cfRule>
  </conditionalFormatting>
  <printOptions/>
  <pageMargins left="0.81" right="0.69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O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26" customWidth="1"/>
    <col min="2" max="10" width="5.57421875" style="26" customWidth="1"/>
    <col min="11" max="11" width="5.57421875" style="26" bestFit="1" customWidth="1"/>
    <col min="12" max="12" width="2.7109375" style="26" customWidth="1"/>
    <col min="13" max="13" width="6.7109375" style="26" hidden="1" customWidth="1"/>
    <col min="14" max="14" width="9.140625" style="26" customWidth="1"/>
    <col min="15" max="15" width="10.00390625" style="26" customWidth="1"/>
    <col min="16" max="16" width="3.7109375" style="26" customWidth="1"/>
    <col min="17" max="16384" width="9.140625" style="26" customWidth="1"/>
  </cols>
  <sheetData>
    <row r="1" spans="1:15" ht="28.5" customHeight="1">
      <c r="A1" s="25" t="s">
        <v>5</v>
      </c>
      <c r="F1" s="57"/>
      <c r="G1" s="58"/>
      <c r="H1" s="58"/>
      <c r="I1" s="58"/>
      <c r="J1" s="58"/>
      <c r="K1" s="59"/>
      <c r="O1" s="60">
        <v>5</v>
      </c>
    </row>
    <row r="2" ht="19.5">
      <c r="O2" s="60"/>
    </row>
    <row r="3" ht="19.5"/>
    <row r="4" ht="19.5"/>
    <row r="5" ht="19.5"/>
    <row r="6" ht="19.5"/>
    <row r="7" ht="20.25" thickBot="1"/>
    <row r="8" spans="1:11" ht="24.75" customHeight="1" thickBot="1">
      <c r="A8" s="27" t="s">
        <v>10</v>
      </c>
      <c r="J8" s="62"/>
      <c r="K8" s="63"/>
    </row>
    <row r="9" spans="1:14" ht="42.75" customHeight="1">
      <c r="A9" s="27" t="s">
        <v>11</v>
      </c>
      <c r="N9" s="28" t="s">
        <v>7</v>
      </c>
    </row>
    <row r="10" ht="20.25" thickBot="1">
      <c r="N10" s="29" t="s">
        <v>8</v>
      </c>
    </row>
    <row r="11" spans="2:15" ht="26.25" customHeight="1" thickBot="1">
      <c r="B11" s="1">
        <f>IF(J8="","",J8-99)</f>
      </c>
      <c r="C11" s="31"/>
      <c r="D11" s="31"/>
      <c r="E11" s="31"/>
      <c r="F11" s="32"/>
      <c r="G11" s="30"/>
      <c r="H11" s="31">
        <f>IF($J$8="","","X")</f>
      </c>
      <c r="I11" s="31"/>
      <c r="J11" s="31"/>
      <c r="K11" s="32"/>
      <c r="M11" s="34">
        <f>J8-93</f>
        <v>-93</v>
      </c>
      <c r="N11" s="35"/>
      <c r="O11" s="36">
        <f aca="true" t="shared" si="0" ref="O11:O20">IF(N11=0,"",IF(N11=M11,"OK",M11))</f>
      </c>
    </row>
    <row r="12" spans="2:15" ht="26.25" customHeight="1" thickBot="1">
      <c r="B12" s="37"/>
      <c r="C12" s="38">
        <f>IF($J$8="","","X")</f>
      </c>
      <c r="D12" s="38"/>
      <c r="E12" s="38"/>
      <c r="F12" s="39"/>
      <c r="G12" s="37"/>
      <c r="H12" s="38"/>
      <c r="I12" s="38"/>
      <c r="J12" s="38"/>
      <c r="K12" s="39"/>
      <c r="M12" s="34">
        <f>J8-88</f>
        <v>-88</v>
      </c>
      <c r="N12" s="41"/>
      <c r="O12" s="36">
        <f t="shared" si="0"/>
      </c>
    </row>
    <row r="13" spans="2:15" ht="26.25" customHeight="1" thickBot="1">
      <c r="B13" s="37"/>
      <c r="C13" s="38"/>
      <c r="D13" s="38"/>
      <c r="E13" s="38">
        <f>IF($J$8="","","X")</f>
      </c>
      <c r="F13" s="39"/>
      <c r="G13" s="37"/>
      <c r="H13" s="38"/>
      <c r="I13" s="38"/>
      <c r="J13" s="38"/>
      <c r="K13" s="39"/>
      <c r="M13" s="34">
        <f>J8-76</f>
        <v>-76</v>
      </c>
      <c r="N13" s="41"/>
      <c r="O13" s="36">
        <f t="shared" si="0"/>
      </c>
    </row>
    <row r="14" spans="2:15" ht="26.25" customHeight="1" thickBot="1">
      <c r="B14" s="37"/>
      <c r="C14" s="38"/>
      <c r="D14" s="38"/>
      <c r="E14" s="38"/>
      <c r="F14" s="39"/>
      <c r="G14" s="37"/>
      <c r="H14" s="38"/>
      <c r="I14" s="38">
        <f>IF($J$8="","","X")</f>
      </c>
      <c r="J14" s="38"/>
      <c r="K14" s="39"/>
      <c r="M14" s="34">
        <f>J8-62</f>
        <v>-62</v>
      </c>
      <c r="N14" s="41"/>
      <c r="O14" s="36">
        <f t="shared" si="0"/>
      </c>
    </row>
    <row r="15" spans="2:15" ht="26.25" customHeight="1" thickBot="1">
      <c r="B15" s="42"/>
      <c r="C15" s="43"/>
      <c r="D15" s="38">
        <f>IF($J$8="","","X")</f>
      </c>
      <c r="E15" s="43"/>
      <c r="F15" s="44"/>
      <c r="G15" s="42"/>
      <c r="H15" s="43"/>
      <c r="I15" s="43"/>
      <c r="J15" s="43"/>
      <c r="K15" s="44"/>
      <c r="M15" s="34">
        <f>J8-57</f>
        <v>-57</v>
      </c>
      <c r="N15" s="41"/>
      <c r="O15" s="36">
        <f t="shared" si="0"/>
      </c>
    </row>
    <row r="16" spans="2:15" ht="26.25" customHeight="1" thickBot="1">
      <c r="B16" s="30">
        <f>IF($J$8="","","X")</f>
      </c>
      <c r="C16" s="31"/>
      <c r="D16" s="31"/>
      <c r="E16" s="31"/>
      <c r="F16" s="32"/>
      <c r="G16" s="45"/>
      <c r="H16" s="46"/>
      <c r="I16" s="46"/>
      <c r="J16" s="46"/>
      <c r="K16" s="47"/>
      <c r="M16" s="34">
        <f>J8-49</f>
        <v>-49</v>
      </c>
      <c r="N16" s="41"/>
      <c r="O16" s="36">
        <f t="shared" si="0"/>
      </c>
    </row>
    <row r="17" spans="2:15" ht="26.25" customHeight="1" thickBot="1">
      <c r="B17" s="37"/>
      <c r="C17" s="38"/>
      <c r="D17" s="38"/>
      <c r="E17" s="38"/>
      <c r="F17" s="39"/>
      <c r="G17" s="48"/>
      <c r="H17" s="38"/>
      <c r="I17" s="38"/>
      <c r="J17" s="38"/>
      <c r="K17" s="39">
        <f>IF($J$8="","","X")</f>
      </c>
      <c r="M17" s="34">
        <f>J8-30</f>
        <v>-30</v>
      </c>
      <c r="N17" s="41"/>
      <c r="O17" s="36">
        <f t="shared" si="0"/>
      </c>
    </row>
    <row r="18" spans="2:15" ht="26.25" customHeight="1" thickBot="1">
      <c r="B18" s="37"/>
      <c r="C18" s="38"/>
      <c r="D18" s="38"/>
      <c r="E18" s="38"/>
      <c r="F18" s="39"/>
      <c r="G18" s="38">
        <f>IF($J$8="","","X")</f>
      </c>
      <c r="H18" s="38"/>
      <c r="I18" s="38"/>
      <c r="J18" s="38"/>
      <c r="K18" s="39"/>
      <c r="M18" s="34">
        <f>J8-24</f>
        <v>-24</v>
      </c>
      <c r="N18" s="41"/>
      <c r="O18" s="36">
        <f t="shared" si="0"/>
      </c>
    </row>
    <row r="19" spans="2:15" ht="26.25" customHeight="1" thickBot="1">
      <c r="B19" s="37"/>
      <c r="C19" s="38"/>
      <c r="D19" s="38"/>
      <c r="E19" s="38"/>
      <c r="F19" s="39"/>
      <c r="G19" s="48"/>
      <c r="H19" s="38"/>
      <c r="I19" s="38"/>
      <c r="J19" s="38">
        <f>IF($J$8="","","X")</f>
      </c>
      <c r="K19" s="39"/>
      <c r="M19" s="34">
        <f>J8-11</f>
        <v>-11</v>
      </c>
      <c r="N19" s="41"/>
      <c r="O19" s="36">
        <f t="shared" si="0"/>
      </c>
    </row>
    <row r="20" spans="2:15" ht="26.25" customHeight="1" thickBot="1">
      <c r="B20" s="42"/>
      <c r="C20" s="43"/>
      <c r="D20" s="43"/>
      <c r="E20" s="43"/>
      <c r="F20" s="44">
        <f>IF($J$8="","","X")</f>
      </c>
      <c r="G20" s="49"/>
      <c r="H20" s="43"/>
      <c r="I20" s="43"/>
      <c r="J20" s="43"/>
      <c r="K20" s="56">
        <f>IF(J8="","",J8)</f>
      </c>
      <c r="M20" s="34">
        <f>J8-5</f>
        <v>-5</v>
      </c>
      <c r="N20" s="50"/>
      <c r="O20" s="36">
        <f t="shared" si="0"/>
      </c>
    </row>
    <row r="21" ht="20.25" thickBot="1">
      <c r="O21" s="51"/>
    </row>
    <row r="22" spans="13:15" ht="33.75" customHeight="1" thickBot="1" thickTop="1">
      <c r="M22" s="52"/>
      <c r="N22" s="53" t="s">
        <v>3</v>
      </c>
      <c r="O22" s="54">
        <f>IF(SUM(N11:N20)=0,"",COUNTIF(O11:O20,"OK"))</f>
      </c>
    </row>
    <row r="23" ht="20.25" thickTop="1">
      <c r="F23"/>
    </row>
    <row r="24" ht="19.5"/>
    <row r="25" ht="19.5"/>
    <row r="26" ht="19.5"/>
    <row r="27" ht="19.5"/>
    <row r="28" ht="19.5"/>
  </sheetData>
  <sheetProtection password="A493" sheet="1" objects="1" scenarios="1"/>
  <mergeCells count="3">
    <mergeCell ref="F1:K1"/>
    <mergeCell ref="O1:O2"/>
    <mergeCell ref="J8:K8"/>
  </mergeCells>
  <conditionalFormatting sqref="O11:O20">
    <cfRule type="cellIs" priority="1" dxfId="5" operator="equal" stopIfTrue="1">
      <formula>"OK"</formula>
    </cfRule>
  </conditionalFormatting>
  <conditionalFormatting sqref="H11 C12 E13 I14 D15 B16 K17 G18 J19 F20">
    <cfRule type="cellIs" priority="2" dxfId="4" operator="notEqual" stopIfTrue="1">
      <formula>0</formula>
    </cfRule>
  </conditionalFormatting>
  <printOptions/>
  <pageMargins left="0.81" right="0.69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O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26" customWidth="1"/>
    <col min="2" max="10" width="5.57421875" style="26" customWidth="1"/>
    <col min="11" max="11" width="5.57421875" style="26" bestFit="1" customWidth="1"/>
    <col min="12" max="12" width="2.7109375" style="26" customWidth="1"/>
    <col min="13" max="13" width="6.7109375" style="26" hidden="1" customWidth="1"/>
    <col min="14" max="14" width="9.140625" style="26" customWidth="1"/>
    <col min="15" max="15" width="10.00390625" style="26" customWidth="1"/>
    <col min="16" max="16" width="3.7109375" style="26" customWidth="1"/>
    <col min="17" max="16384" width="9.140625" style="26" customWidth="1"/>
  </cols>
  <sheetData>
    <row r="1" spans="1:15" ht="28.5" customHeight="1">
      <c r="A1" s="25" t="s">
        <v>5</v>
      </c>
      <c r="F1" s="57"/>
      <c r="G1" s="58"/>
      <c r="H1" s="58"/>
      <c r="I1" s="58"/>
      <c r="J1" s="58"/>
      <c r="K1" s="59"/>
      <c r="O1" s="60">
        <v>6</v>
      </c>
    </row>
    <row r="2" ht="19.5">
      <c r="O2" s="60"/>
    </row>
    <row r="3" ht="19.5"/>
    <row r="4" ht="19.5"/>
    <row r="5" ht="19.5"/>
    <row r="6" ht="19.5"/>
    <row r="7" ht="20.25" thickBot="1"/>
    <row r="8" spans="1:11" ht="24.75" customHeight="1" thickBot="1">
      <c r="A8" s="27" t="s">
        <v>10</v>
      </c>
      <c r="J8" s="62"/>
      <c r="K8" s="63"/>
    </row>
    <row r="9" spans="1:14" ht="42.75" customHeight="1">
      <c r="A9" s="27" t="s">
        <v>11</v>
      </c>
      <c r="N9" s="28" t="s">
        <v>7</v>
      </c>
    </row>
    <row r="10" ht="20.25" thickBot="1">
      <c r="N10" s="29" t="s">
        <v>8</v>
      </c>
    </row>
    <row r="11" spans="2:15" ht="26.25" customHeight="1" thickBot="1">
      <c r="B11" s="1">
        <f>IF(J8="","",J8-99)</f>
      </c>
      <c r="C11" s="31"/>
      <c r="D11" s="31"/>
      <c r="E11" s="31">
        <f>IF($J$8="","","X")</f>
      </c>
      <c r="F11" s="32"/>
      <c r="G11" s="30"/>
      <c r="H11" s="31"/>
      <c r="I11" s="31"/>
      <c r="J11" s="31"/>
      <c r="K11" s="33"/>
      <c r="M11" s="34">
        <f>J8-96</f>
        <v>-96</v>
      </c>
      <c r="N11" s="35"/>
      <c r="O11" s="36">
        <f aca="true" t="shared" si="0" ref="O11:O20">IF(N11=0,"",IF(N11=M11,"OK",M11))</f>
      </c>
    </row>
    <row r="12" spans="2:15" ht="26.25" customHeight="1" thickBot="1">
      <c r="B12" s="37">
        <f>IF($J$8="","","X")</f>
      </c>
      <c r="C12" s="38"/>
      <c r="D12" s="38"/>
      <c r="E12" s="38"/>
      <c r="F12" s="39"/>
      <c r="G12" s="37"/>
      <c r="H12" s="38"/>
      <c r="I12" s="38"/>
      <c r="J12" s="38"/>
      <c r="K12" s="40"/>
      <c r="M12" s="34">
        <f>J8-89</f>
        <v>-89</v>
      </c>
      <c r="N12" s="41"/>
      <c r="O12" s="36">
        <f t="shared" si="0"/>
      </c>
    </row>
    <row r="13" spans="2:15" ht="26.25" customHeight="1" thickBot="1">
      <c r="B13" s="37"/>
      <c r="C13" s="38"/>
      <c r="D13" s="38"/>
      <c r="E13" s="38"/>
      <c r="F13" s="39"/>
      <c r="G13" s="38">
        <f>IF($J$8="","","X")</f>
      </c>
      <c r="H13" s="38"/>
      <c r="I13" s="38"/>
      <c r="J13" s="38"/>
      <c r="K13" s="39"/>
      <c r="M13" s="34">
        <f>J8-74</f>
        <v>-74</v>
      </c>
      <c r="N13" s="41"/>
      <c r="O13" s="36">
        <f t="shared" si="0"/>
      </c>
    </row>
    <row r="14" spans="2:15" ht="26.25" customHeight="1" thickBot="1">
      <c r="B14" s="37"/>
      <c r="C14" s="38"/>
      <c r="D14" s="38"/>
      <c r="E14" s="38"/>
      <c r="F14" s="39"/>
      <c r="G14" s="37"/>
      <c r="H14" s="38"/>
      <c r="I14" s="38"/>
      <c r="J14" s="38">
        <f>IF($J$8="","","X")</f>
      </c>
      <c r="K14" s="39"/>
      <c r="M14" s="34">
        <f>J8-61</f>
        <v>-61</v>
      </c>
      <c r="N14" s="41"/>
      <c r="O14" s="36">
        <f t="shared" si="0"/>
      </c>
    </row>
    <row r="15" spans="2:15" ht="26.25" customHeight="1" thickBot="1">
      <c r="B15" s="42"/>
      <c r="C15" s="43"/>
      <c r="D15" s="43"/>
      <c r="E15" s="43"/>
      <c r="F15" s="44"/>
      <c r="G15" s="42"/>
      <c r="H15" s="43">
        <f>IF($J$8="","","X")</f>
      </c>
      <c r="I15" s="43"/>
      <c r="J15" s="43"/>
      <c r="K15" s="44"/>
      <c r="M15" s="34">
        <f>J8-53</f>
        <v>-53</v>
      </c>
      <c r="N15" s="41"/>
      <c r="O15" s="36">
        <f t="shared" si="0"/>
      </c>
    </row>
    <row r="16" spans="2:15" ht="26.25" customHeight="1" thickBot="1">
      <c r="B16" s="30"/>
      <c r="C16" s="31"/>
      <c r="D16" s="31"/>
      <c r="E16" s="31"/>
      <c r="F16" s="32"/>
      <c r="G16" s="45"/>
      <c r="H16" s="46"/>
      <c r="I16" s="46"/>
      <c r="J16" s="46"/>
      <c r="K16" s="32">
        <f>IF($J$8="","","X")</f>
      </c>
      <c r="M16" s="34">
        <f>J8-40</f>
        <v>-40</v>
      </c>
      <c r="N16" s="41"/>
      <c r="O16" s="36">
        <f t="shared" si="0"/>
      </c>
    </row>
    <row r="17" spans="2:15" ht="26.25" customHeight="1" thickBot="1">
      <c r="B17" s="37"/>
      <c r="C17" s="38"/>
      <c r="D17" s="38"/>
      <c r="E17" s="38"/>
      <c r="F17" s="39"/>
      <c r="G17" s="48"/>
      <c r="H17" s="38"/>
      <c r="I17" s="38">
        <f>IF($J$8="","","X")</f>
      </c>
      <c r="J17" s="38"/>
      <c r="K17" s="39"/>
      <c r="M17" s="34">
        <f>J8-32</f>
        <v>-32</v>
      </c>
      <c r="N17" s="41"/>
      <c r="O17" s="36">
        <f t="shared" si="0"/>
      </c>
    </row>
    <row r="18" spans="2:15" ht="26.25" customHeight="1" thickBot="1">
      <c r="B18" s="37"/>
      <c r="C18" s="38"/>
      <c r="D18" s="38"/>
      <c r="E18" s="38">
        <f>IF($J$8="","","X")</f>
      </c>
      <c r="F18" s="39"/>
      <c r="G18" s="48"/>
      <c r="H18" s="38"/>
      <c r="I18" s="38"/>
      <c r="J18" s="38"/>
      <c r="K18" s="39"/>
      <c r="M18" s="34">
        <f>J8-26</f>
        <v>-26</v>
      </c>
      <c r="N18" s="41"/>
      <c r="O18" s="36">
        <f t="shared" si="0"/>
      </c>
    </row>
    <row r="19" spans="2:15" ht="26.25" customHeight="1" thickBot="1">
      <c r="B19" s="37"/>
      <c r="C19" s="38">
        <f>IF($J$8="","","X")</f>
      </c>
      <c r="D19" s="38"/>
      <c r="E19" s="38"/>
      <c r="F19" s="39"/>
      <c r="G19" s="48"/>
      <c r="H19" s="38"/>
      <c r="I19" s="38"/>
      <c r="J19" s="38"/>
      <c r="K19" s="39"/>
      <c r="M19" s="34">
        <f>J8-18</f>
        <v>-18</v>
      </c>
      <c r="N19" s="41"/>
      <c r="O19" s="36">
        <f t="shared" si="0"/>
      </c>
    </row>
    <row r="20" spans="2:15" ht="26.25" customHeight="1" thickBot="1">
      <c r="B20" s="42"/>
      <c r="C20" s="43"/>
      <c r="D20" s="43"/>
      <c r="E20" s="43"/>
      <c r="F20" s="44"/>
      <c r="G20" s="49"/>
      <c r="H20" s="43"/>
      <c r="I20" s="43"/>
      <c r="J20" s="43"/>
      <c r="K20" s="56">
        <f>IF(J8="","",J8)</f>
      </c>
      <c r="M20" s="34">
        <f>J8-7</f>
        <v>-7</v>
      </c>
      <c r="N20" s="50"/>
      <c r="O20" s="36">
        <f t="shared" si="0"/>
      </c>
    </row>
    <row r="21" ht="20.25" thickBot="1">
      <c r="O21" s="51"/>
    </row>
    <row r="22" spans="13:15" ht="33.75" customHeight="1" thickBot="1" thickTop="1">
      <c r="M22" s="52"/>
      <c r="N22" s="53" t="s">
        <v>3</v>
      </c>
      <c r="O22" s="54">
        <f>IF(SUM(N11:N20)=0,"",COUNTIF(O11:O20,"OK"))</f>
      </c>
    </row>
    <row r="23" ht="20.25" thickTop="1"/>
    <row r="24" ht="19.5">
      <c r="F24" s="61"/>
    </row>
    <row r="25" ht="19.5">
      <c r="F25" s="61"/>
    </row>
    <row r="26" ht="19.5">
      <c r="F26" s="61"/>
    </row>
    <row r="27" ht="19.5">
      <c r="F27" s="61"/>
    </row>
    <row r="28" ht="19.5">
      <c r="F28" s="61"/>
    </row>
    <row r="29" ht="19.5">
      <c r="F29" s="61"/>
    </row>
  </sheetData>
  <sheetProtection password="A493" sheet="1" objects="1" scenarios="1"/>
  <mergeCells count="4">
    <mergeCell ref="F1:K1"/>
    <mergeCell ref="O1:O2"/>
    <mergeCell ref="J8:K8"/>
    <mergeCell ref="F24:F29"/>
  </mergeCells>
  <conditionalFormatting sqref="O11:O20">
    <cfRule type="cellIs" priority="1" dxfId="5" operator="equal" stopIfTrue="1">
      <formula>"OK"</formula>
    </cfRule>
  </conditionalFormatting>
  <conditionalFormatting sqref="B12 G13 J14 H15 K16 I17 E18 C19 E11:F11">
    <cfRule type="cellIs" priority="2" dxfId="4" operator="notEqual" stopIfTrue="1">
      <formula>0</formula>
    </cfRule>
  </conditionalFormatting>
  <printOptions/>
  <pageMargins left="0.81" right="0.69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26" customWidth="1"/>
    <col min="2" max="10" width="5.57421875" style="26" customWidth="1"/>
    <col min="11" max="11" width="5.57421875" style="26" bestFit="1" customWidth="1"/>
    <col min="12" max="12" width="2.7109375" style="26" customWidth="1"/>
    <col min="13" max="13" width="6.7109375" style="26" hidden="1" customWidth="1"/>
    <col min="14" max="14" width="9.140625" style="26" customWidth="1"/>
    <col min="15" max="15" width="10.00390625" style="26" customWidth="1"/>
    <col min="16" max="16" width="3.7109375" style="26" customWidth="1"/>
    <col min="17" max="16384" width="9.140625" style="26" customWidth="1"/>
  </cols>
  <sheetData>
    <row r="1" spans="1:15" ht="28.5" customHeight="1">
      <c r="A1" s="25" t="s">
        <v>5</v>
      </c>
      <c r="F1" s="57"/>
      <c r="G1" s="58"/>
      <c r="H1" s="58"/>
      <c r="I1" s="58"/>
      <c r="J1" s="58"/>
      <c r="K1" s="59"/>
      <c r="O1" s="60">
        <v>7</v>
      </c>
    </row>
    <row r="2" ht="19.5">
      <c r="O2" s="60"/>
    </row>
    <row r="3" ht="19.5"/>
    <row r="4" ht="19.5"/>
    <row r="5" ht="19.5"/>
    <row r="6" ht="19.5"/>
    <row r="7" ht="20.25" thickBot="1"/>
    <row r="8" spans="1:11" ht="24.75" customHeight="1" thickBot="1">
      <c r="A8" s="27" t="s">
        <v>10</v>
      </c>
      <c r="J8" s="62"/>
      <c r="K8" s="63"/>
    </row>
    <row r="9" spans="1:14" ht="42.75" customHeight="1">
      <c r="A9" s="27" t="s">
        <v>11</v>
      </c>
      <c r="N9" s="28" t="s">
        <v>7</v>
      </c>
    </row>
    <row r="10" ht="20.25" thickBot="1">
      <c r="N10" s="29" t="s">
        <v>8</v>
      </c>
    </row>
    <row r="11" spans="2:15" ht="26.25" customHeight="1" thickBot="1">
      <c r="B11" s="1">
        <f>IF(J8="","",J8-99)</f>
      </c>
      <c r="C11" s="31"/>
      <c r="D11" s="31"/>
      <c r="E11" s="31"/>
      <c r="F11" s="32"/>
      <c r="G11" s="30"/>
      <c r="H11" s="31"/>
      <c r="I11" s="31"/>
      <c r="J11" s="31"/>
      <c r="K11" s="32">
        <f>IF($J$8="","","X")</f>
      </c>
      <c r="M11" s="34">
        <f>J8-90</f>
        <v>-90</v>
      </c>
      <c r="N11" s="35"/>
      <c r="O11" s="36">
        <f aca="true" t="shared" si="0" ref="O11:O20">IF(N11=0,"",IF(N11=M11,"OK",M11))</f>
      </c>
    </row>
    <row r="12" spans="2:15" ht="26.25" customHeight="1" thickBot="1">
      <c r="B12" s="37"/>
      <c r="C12" s="38"/>
      <c r="D12" s="38"/>
      <c r="E12" s="38"/>
      <c r="F12" s="39"/>
      <c r="G12" s="38">
        <f>IF($J$8="","","X")</f>
      </c>
      <c r="H12" s="38"/>
      <c r="I12" s="38"/>
      <c r="J12" s="38"/>
      <c r="K12" s="40"/>
      <c r="M12" s="34">
        <f>J8-84</f>
        <v>-84</v>
      </c>
      <c r="N12" s="41"/>
      <c r="O12" s="36">
        <f t="shared" si="0"/>
      </c>
    </row>
    <row r="13" spans="2:15" ht="26.25" customHeight="1" thickBot="1">
      <c r="B13" s="37"/>
      <c r="C13" s="38"/>
      <c r="D13" s="38"/>
      <c r="E13" s="38">
        <f>IF($J$8="","","X")</f>
      </c>
      <c r="F13" s="39"/>
      <c r="G13" s="37"/>
      <c r="H13" s="38"/>
      <c r="I13" s="38"/>
      <c r="J13" s="38"/>
      <c r="K13" s="39"/>
      <c r="M13" s="34">
        <f>J8-76</f>
        <v>-76</v>
      </c>
      <c r="N13" s="41"/>
      <c r="O13" s="36">
        <f t="shared" si="0"/>
      </c>
    </row>
    <row r="14" spans="2:15" ht="26.25" customHeight="1" thickBot="1">
      <c r="B14" s="37"/>
      <c r="C14" s="38"/>
      <c r="D14" s="38">
        <f>IF($J$8="","","X")</f>
      </c>
      <c r="E14" s="38"/>
      <c r="F14" s="39"/>
      <c r="G14" s="37"/>
      <c r="H14" s="38"/>
      <c r="I14" s="38"/>
      <c r="J14" s="38"/>
      <c r="K14" s="39"/>
      <c r="M14" s="34">
        <f>J8-67</f>
        <v>-67</v>
      </c>
      <c r="N14" s="41"/>
      <c r="O14" s="36">
        <f t="shared" si="0"/>
      </c>
    </row>
    <row r="15" spans="2:15" ht="26.25" customHeight="1" thickBot="1">
      <c r="B15" s="42"/>
      <c r="C15" s="43"/>
      <c r="D15" s="43"/>
      <c r="E15" s="43"/>
      <c r="F15" s="44"/>
      <c r="G15" s="42"/>
      <c r="H15" s="43"/>
      <c r="I15" s="43"/>
      <c r="J15" s="43">
        <f>IF($J$8="","","X")</f>
      </c>
      <c r="K15" s="44"/>
      <c r="M15" s="34">
        <f>J8-51</f>
        <v>-51</v>
      </c>
      <c r="N15" s="41"/>
      <c r="O15" s="36">
        <f t="shared" si="0"/>
      </c>
    </row>
    <row r="16" spans="2:15" ht="26.25" customHeight="1" thickBot="1">
      <c r="B16" s="30"/>
      <c r="C16" s="31"/>
      <c r="D16" s="31"/>
      <c r="E16" s="31"/>
      <c r="F16" s="32"/>
      <c r="G16" s="45"/>
      <c r="H16" s="38">
        <f>IF($J$8="","","X")</f>
      </c>
      <c r="I16" s="46"/>
      <c r="J16" s="46"/>
      <c r="K16" s="47"/>
      <c r="M16" s="34">
        <f>J8-43</f>
        <v>-43</v>
      </c>
      <c r="N16" s="41"/>
      <c r="O16" s="36">
        <f t="shared" si="0"/>
      </c>
    </row>
    <row r="17" spans="2:15" ht="26.25" customHeight="1" thickBot="1">
      <c r="B17" s="37"/>
      <c r="C17" s="38">
        <f>IF($J$8="","","X")</f>
      </c>
      <c r="D17" s="38"/>
      <c r="E17" s="38"/>
      <c r="F17" s="39"/>
      <c r="G17" s="48"/>
      <c r="H17" s="38"/>
      <c r="I17" s="38"/>
      <c r="J17" s="38"/>
      <c r="K17" s="39"/>
      <c r="M17" s="34">
        <f>J8-38</f>
        <v>-38</v>
      </c>
      <c r="N17" s="41"/>
      <c r="O17" s="36">
        <f t="shared" si="0"/>
      </c>
    </row>
    <row r="18" spans="2:15" ht="26.25" customHeight="1" thickBot="1">
      <c r="B18" s="37"/>
      <c r="C18" s="38"/>
      <c r="D18" s="38"/>
      <c r="E18" s="38"/>
      <c r="F18" s="39"/>
      <c r="G18" s="48"/>
      <c r="H18" s="38"/>
      <c r="I18" s="38">
        <f>IF($J$8="","","X")</f>
      </c>
      <c r="J18" s="38"/>
      <c r="K18" s="39"/>
      <c r="M18" s="34">
        <f>J8-22</f>
        <v>-22</v>
      </c>
      <c r="N18" s="41"/>
      <c r="O18" s="36">
        <f t="shared" si="0"/>
      </c>
    </row>
    <row r="19" spans="2:15" ht="26.25" customHeight="1" thickBot="1">
      <c r="B19" s="37"/>
      <c r="C19" s="38"/>
      <c r="D19" s="38"/>
      <c r="E19" s="38"/>
      <c r="F19" s="39">
        <f>IF($J$8="","","X")</f>
      </c>
      <c r="G19" s="48"/>
      <c r="H19" s="38"/>
      <c r="I19" s="38"/>
      <c r="J19" s="38"/>
      <c r="K19" s="39"/>
      <c r="M19" s="34">
        <f>J8-15</f>
        <v>-15</v>
      </c>
      <c r="N19" s="41"/>
      <c r="O19" s="36">
        <f t="shared" si="0"/>
      </c>
    </row>
    <row r="20" spans="2:15" ht="26.25" customHeight="1" thickBot="1">
      <c r="B20" s="42">
        <f>IF($J$8="","","X")</f>
      </c>
      <c r="C20" s="43"/>
      <c r="D20" s="43"/>
      <c r="E20" s="43"/>
      <c r="F20" s="44"/>
      <c r="G20" s="49"/>
      <c r="H20" s="43"/>
      <c r="I20" s="43"/>
      <c r="J20" s="43"/>
      <c r="K20" s="56">
        <f>IF(J8="","",J8)</f>
      </c>
      <c r="M20" s="34">
        <f>J8-9</f>
        <v>-9</v>
      </c>
      <c r="N20" s="50"/>
      <c r="O20" s="36">
        <f t="shared" si="0"/>
      </c>
    </row>
    <row r="21" ht="20.25" thickBot="1">
      <c r="O21" s="51"/>
    </row>
    <row r="22" spans="13:15" ht="33.75" customHeight="1" thickBot="1" thickTop="1">
      <c r="M22" s="52"/>
      <c r="N22" s="53" t="s">
        <v>3</v>
      </c>
      <c r="O22" s="54">
        <f>IF(SUM(N11:N20)=0,"",COUNTIF(O11:O20,"OK"))</f>
      </c>
    </row>
    <row r="23" ht="20.25" thickTop="1"/>
    <row r="24" ht="19.5"/>
    <row r="25" ht="19.5">
      <c r="G25" s="61"/>
    </row>
    <row r="26" ht="19.5">
      <c r="G26" s="61"/>
    </row>
    <row r="27" ht="19.5">
      <c r="G27" s="61"/>
    </row>
    <row r="28" ht="19.5">
      <c r="G28" s="61"/>
    </row>
    <row r="29" ht="19.5">
      <c r="G29" s="61"/>
    </row>
    <row r="30" ht="19.5">
      <c r="G30" s="61"/>
    </row>
  </sheetData>
  <sheetProtection password="A493" sheet="1" objects="1" scenarios="1"/>
  <mergeCells count="4">
    <mergeCell ref="F1:K1"/>
    <mergeCell ref="O1:O2"/>
    <mergeCell ref="J8:K8"/>
    <mergeCell ref="G25:G30"/>
  </mergeCells>
  <conditionalFormatting sqref="O11:O20">
    <cfRule type="cellIs" priority="1" dxfId="5" operator="equal" stopIfTrue="1">
      <formula>"OK"</formula>
    </cfRule>
  </conditionalFormatting>
  <conditionalFormatting sqref="K11 G12 E13 D14 J15 H16 C17 I18 F19 B20">
    <cfRule type="cellIs" priority="2" dxfId="4" operator="notEqual" stopIfTrue="1">
      <formula>0</formula>
    </cfRule>
  </conditionalFormatting>
  <printOptions/>
  <pageMargins left="0.81" right="0.69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B1:P40"/>
  <sheetViews>
    <sheetView zoomScalePageLayoutView="0" workbookViewId="0" topLeftCell="A1">
      <selection activeCell="A1" sqref="A1"/>
    </sheetView>
  </sheetViews>
  <sheetFormatPr defaultColWidth="4.7109375" defaultRowHeight="26.25" customHeight="1"/>
  <cols>
    <col min="1" max="1" width="1.28515625" style="20" customWidth="1"/>
    <col min="2" max="2" width="7.7109375" style="20" customWidth="1"/>
    <col min="3" max="3" width="1.7109375" style="20" customWidth="1"/>
    <col min="4" max="13" width="6.7109375" style="20" customWidth="1"/>
    <col min="14" max="14" width="1.7109375" style="20" customWidth="1"/>
    <col min="15" max="15" width="12.421875" style="20" hidden="1" customWidth="1"/>
    <col min="16" max="16" width="8.8515625" style="20" customWidth="1"/>
    <col min="17" max="17" width="1.28515625" style="20" customWidth="1"/>
    <col min="18" max="16384" width="4.7109375" style="20" customWidth="1"/>
  </cols>
  <sheetData>
    <row r="1" spans="2:13" ht="26.25" customHeight="1">
      <c r="B1" s="19" t="s">
        <v>4</v>
      </c>
      <c r="D1" s="66"/>
      <c r="E1" s="67"/>
      <c r="F1" s="67"/>
      <c r="G1" s="67"/>
      <c r="H1" s="68"/>
      <c r="M1" s="60">
        <v>8</v>
      </c>
    </row>
    <row r="2" ht="10.5" customHeight="1">
      <c r="M2" s="60"/>
    </row>
    <row r="3" ht="83.25" customHeight="1"/>
    <row r="4" spans="2:11" ht="26.25" customHeight="1">
      <c r="B4" s="20" t="s">
        <v>0</v>
      </c>
      <c r="J4" s="64"/>
      <c r="K4" s="64"/>
    </row>
    <row r="5" spans="2:8" ht="40.5" customHeight="1">
      <c r="B5" s="65" t="s">
        <v>1</v>
      </c>
      <c r="C5" s="65"/>
      <c r="D5" s="65"/>
      <c r="E5" s="65"/>
      <c r="F5" s="65"/>
      <c r="G5" s="65"/>
      <c r="H5" s="65"/>
    </row>
    <row r="6" ht="26.25" customHeight="1" thickBot="1"/>
    <row r="7" spans="2:16" ht="26.25" customHeight="1">
      <c r="B7" s="21">
        <f>IF($J$4="","",$J$4-93)</f>
      </c>
      <c r="D7" s="4" t="s">
        <v>2</v>
      </c>
      <c r="E7" s="5"/>
      <c r="F7" s="5"/>
      <c r="G7" s="5"/>
      <c r="H7" s="6"/>
      <c r="I7" s="4"/>
      <c r="J7" s="5"/>
      <c r="K7" s="5"/>
      <c r="L7" s="5"/>
      <c r="M7" s="6"/>
      <c r="O7" s="20">
        <f>IF(SUM(D7:M7)=0,"",IF(SUM(D7:M7)&gt;$J$4,"ONWAAR",OR(D7=D18,E7=E18,F7=F18,G7=G18,H7=H18,I7=I18,J7=J18,K7=K18,L7=L18,M7=M18)))</f>
      </c>
      <c r="P7" s="22">
        <f>IF(SUM(D7:M7)=0,"",IF(O7=TRUE,"OK","FOUT"))</f>
      </c>
    </row>
    <row r="8" spans="2:16" ht="26.25" customHeight="1">
      <c r="B8" s="21">
        <f>IF($J$4="","",$J$4-89)</f>
      </c>
      <c r="D8" s="7"/>
      <c r="E8" s="8"/>
      <c r="F8" s="8"/>
      <c r="G8" s="8"/>
      <c r="H8" s="9"/>
      <c r="I8" s="7"/>
      <c r="J8" s="8"/>
      <c r="K8" s="8"/>
      <c r="L8" s="8"/>
      <c r="M8" s="9"/>
      <c r="O8" s="20">
        <f>IF(SUM(D8:M8)=0,"",IF(SUM(D8:M8)&gt;$J$4,"ONWAAR",OR(D8=D19,E8=E19,F8=F19,G8=G19,H8=H19,I8=I19,J8=J19,K8=K19,L8=L19,M8=M19)))</f>
      </c>
      <c r="P8" s="22">
        <f aca="true" t="shared" si="0" ref="P8:P15">IF(SUM(D8:M8)=0,"",IF(O8=TRUE,"OK","FOUT"))</f>
      </c>
    </row>
    <row r="9" spans="2:16" ht="26.25" customHeight="1">
      <c r="B9" s="21">
        <f>IF($J$4="","",$J$4-76)</f>
      </c>
      <c r="D9" s="7"/>
      <c r="E9" s="8"/>
      <c r="F9" s="8"/>
      <c r="G9" s="8"/>
      <c r="H9" s="9"/>
      <c r="I9" s="7"/>
      <c r="J9" s="8"/>
      <c r="K9" s="8"/>
      <c r="L9" s="8"/>
      <c r="M9" s="9"/>
      <c r="O9" s="20">
        <f aca="true" t="shared" si="1" ref="O9:O15">IF(SUM(D9:M9)=0,"",IF(SUM(D9:M9)&gt;$J$4,"ONWAAR",OR(D9=D20,E9=E20,F9=F20,G9=G20,H9=H20,I9=I20,J9=J20,K9=K20,L9=L20,M9=M20)))</f>
      </c>
      <c r="P9" s="22">
        <f t="shared" si="0"/>
      </c>
    </row>
    <row r="10" spans="2:16" ht="26.25" customHeight="1">
      <c r="B10" s="21">
        <f>IF($J$4="","",$J$4-62)</f>
      </c>
      <c r="D10" s="7"/>
      <c r="E10" s="8"/>
      <c r="F10" s="8"/>
      <c r="G10" s="8"/>
      <c r="H10" s="9"/>
      <c r="I10" s="7"/>
      <c r="J10" s="8"/>
      <c r="K10" s="8"/>
      <c r="L10" s="8"/>
      <c r="M10" s="9"/>
      <c r="O10" s="20">
        <f t="shared" si="1"/>
      </c>
      <c r="P10" s="22">
        <f t="shared" si="0"/>
      </c>
    </row>
    <row r="11" spans="2:16" ht="26.25" customHeight="1" thickBot="1">
      <c r="B11" s="21">
        <f>IF($J$4="","",$J$4-55)</f>
      </c>
      <c r="D11" s="10"/>
      <c r="E11" s="11"/>
      <c r="F11" s="11"/>
      <c r="G11" s="11"/>
      <c r="H11" s="12"/>
      <c r="I11" s="10"/>
      <c r="J11" s="11"/>
      <c r="K11" s="11"/>
      <c r="L11" s="11"/>
      <c r="M11" s="12"/>
      <c r="O11" s="20">
        <f t="shared" si="1"/>
      </c>
      <c r="P11" s="22">
        <f t="shared" si="0"/>
      </c>
    </row>
    <row r="12" spans="2:16" ht="26.25" customHeight="1">
      <c r="B12" s="21">
        <f>IF($J$4="","",$J$4-48)</f>
      </c>
      <c r="D12" s="4"/>
      <c r="E12" s="5"/>
      <c r="F12" s="5"/>
      <c r="G12" s="5"/>
      <c r="H12" s="6"/>
      <c r="I12" s="13"/>
      <c r="J12" s="14"/>
      <c r="K12" s="14"/>
      <c r="L12" s="14"/>
      <c r="M12" s="15"/>
      <c r="O12" s="20">
        <f t="shared" si="1"/>
      </c>
      <c r="P12" s="22">
        <f t="shared" si="0"/>
      </c>
    </row>
    <row r="13" spans="2:16" ht="26.25" customHeight="1">
      <c r="B13" s="21">
        <f>IF($J$4="","",$J$4-30)</f>
      </c>
      <c r="D13" s="7"/>
      <c r="E13" s="8"/>
      <c r="F13" s="8"/>
      <c r="G13" s="8"/>
      <c r="H13" s="9"/>
      <c r="I13" s="16"/>
      <c r="J13" s="8"/>
      <c r="K13" s="8"/>
      <c r="L13" s="8"/>
      <c r="M13" s="9"/>
      <c r="O13" s="20">
        <f t="shared" si="1"/>
      </c>
      <c r="P13" s="22">
        <f t="shared" si="0"/>
      </c>
    </row>
    <row r="14" spans="2:16" ht="26.25" customHeight="1">
      <c r="B14" s="21">
        <f>IF($J$4="","",$J$4-27)</f>
      </c>
      <c r="D14" s="7"/>
      <c r="E14" s="8"/>
      <c r="F14" s="8"/>
      <c r="G14" s="8"/>
      <c r="H14" s="9"/>
      <c r="I14" s="16"/>
      <c r="J14" s="8"/>
      <c r="K14" s="8"/>
      <c r="L14" s="8"/>
      <c r="M14" s="9"/>
      <c r="O14" s="20">
        <f t="shared" si="1"/>
      </c>
      <c r="P14" s="22">
        <f t="shared" si="0"/>
      </c>
    </row>
    <row r="15" spans="2:16" ht="26.25" customHeight="1">
      <c r="B15" s="21">
        <f>IF($J$4="","",$J$4-11)</f>
      </c>
      <c r="D15" s="7"/>
      <c r="E15" s="8"/>
      <c r="F15" s="8"/>
      <c r="G15" s="8"/>
      <c r="H15" s="9"/>
      <c r="I15" s="16"/>
      <c r="J15" s="8"/>
      <c r="K15" s="8"/>
      <c r="L15" s="8"/>
      <c r="M15" s="9"/>
      <c r="O15" s="20">
        <f t="shared" si="1"/>
      </c>
      <c r="P15" s="22">
        <f t="shared" si="0"/>
      </c>
    </row>
    <row r="16" spans="2:16" ht="26.25" customHeight="1" thickBot="1">
      <c r="B16" s="21">
        <f>IF($J$4="","",$J$4-4)</f>
      </c>
      <c r="D16" s="10"/>
      <c r="E16" s="11"/>
      <c r="F16" s="11"/>
      <c r="G16" s="11"/>
      <c r="H16" s="12"/>
      <c r="I16" s="17"/>
      <c r="J16" s="11"/>
      <c r="K16" s="11"/>
      <c r="L16" s="11"/>
      <c r="M16" s="18">
        <f>IF(J4="","",J4)</f>
      </c>
      <c r="O16" s="20">
        <f>IF(SUM(D16:L16)=0,"",IF(SUM(D16:L16)&gt;$J$4,"ONWAAR",OR(D16=D27,E16=E27,F16=F27,G16=G27,H16=H27,I16=I27,J16=J27,K16=K27,L16=L27)))</f>
      </c>
      <c r="P16" s="22">
        <f>IF(SUM(D16:L16)=0,"",IF(O16=TRUE,"OK","FOUT"))</f>
      </c>
    </row>
    <row r="18" spans="4:13" ht="26.25" customHeight="1" hidden="1" thickBot="1">
      <c r="D18" s="3">
        <f aca="true" t="shared" si="2" ref="D18:D25">IF($J$4="","",$J$4-D29)</f>
      </c>
      <c r="E18" s="3">
        <f aca="true" t="shared" si="3" ref="E18:M18">IF($J$4="","",$J$4-E29)</f>
      </c>
      <c r="F18" s="3">
        <f t="shared" si="3"/>
      </c>
      <c r="G18" s="3">
        <f t="shared" si="3"/>
      </c>
      <c r="H18" s="3">
        <f t="shared" si="3"/>
      </c>
      <c r="I18" s="3">
        <f t="shared" si="3"/>
      </c>
      <c r="J18" s="3">
        <f t="shared" si="3"/>
      </c>
      <c r="K18" s="3">
        <f t="shared" si="3"/>
      </c>
      <c r="L18" s="3">
        <f t="shared" si="3"/>
      </c>
      <c r="M18" s="3">
        <f t="shared" si="3"/>
      </c>
    </row>
    <row r="19" spans="4:13" ht="26.25" customHeight="1" hidden="1" thickBot="1">
      <c r="D19" s="3">
        <f t="shared" si="2"/>
      </c>
      <c r="E19" s="3">
        <f aca="true" t="shared" si="4" ref="E19:M19">IF($J$4="","",$J$4-E30)</f>
      </c>
      <c r="F19" s="3">
        <f t="shared" si="4"/>
      </c>
      <c r="G19" s="3">
        <f t="shared" si="4"/>
      </c>
      <c r="H19" s="3">
        <f t="shared" si="4"/>
      </c>
      <c r="I19" s="3">
        <f t="shared" si="4"/>
      </c>
      <c r="J19" s="3">
        <f t="shared" si="4"/>
      </c>
      <c r="K19" s="3">
        <f t="shared" si="4"/>
      </c>
      <c r="L19" s="3">
        <f t="shared" si="4"/>
      </c>
      <c r="M19" s="3">
        <f t="shared" si="4"/>
      </c>
    </row>
    <row r="20" spans="4:13" ht="26.25" customHeight="1" hidden="1" thickBot="1">
      <c r="D20" s="3">
        <f t="shared" si="2"/>
      </c>
      <c r="E20" s="3">
        <f aca="true" t="shared" si="5" ref="E20:M20">IF($J$4="","",$J$4-E31)</f>
      </c>
      <c r="F20" s="3">
        <f t="shared" si="5"/>
      </c>
      <c r="G20" s="3">
        <f t="shared" si="5"/>
      </c>
      <c r="H20" s="3">
        <f t="shared" si="5"/>
      </c>
      <c r="I20" s="3">
        <f t="shared" si="5"/>
      </c>
      <c r="J20" s="3">
        <f t="shared" si="5"/>
      </c>
      <c r="K20" s="3">
        <f t="shared" si="5"/>
      </c>
      <c r="L20" s="3">
        <f t="shared" si="5"/>
      </c>
      <c r="M20" s="3">
        <f t="shared" si="5"/>
      </c>
    </row>
    <row r="21" spans="4:13" ht="26.25" customHeight="1" hidden="1" thickBot="1">
      <c r="D21" s="3">
        <f t="shared" si="2"/>
      </c>
      <c r="E21" s="3">
        <f aca="true" t="shared" si="6" ref="E21:M21">IF($J$4="","",$J$4-E32)</f>
      </c>
      <c r="F21" s="3">
        <f t="shared" si="6"/>
      </c>
      <c r="G21" s="3">
        <f t="shared" si="6"/>
      </c>
      <c r="H21" s="3">
        <f t="shared" si="6"/>
      </c>
      <c r="I21" s="3">
        <f t="shared" si="6"/>
      </c>
      <c r="J21" s="3">
        <f t="shared" si="6"/>
      </c>
      <c r="K21" s="3">
        <f t="shared" si="6"/>
      </c>
      <c r="L21" s="3">
        <f t="shared" si="6"/>
      </c>
      <c r="M21" s="3">
        <f t="shared" si="6"/>
      </c>
    </row>
    <row r="22" spans="4:13" ht="26.25" customHeight="1" hidden="1" thickBot="1">
      <c r="D22" s="3">
        <f t="shared" si="2"/>
      </c>
      <c r="E22" s="3">
        <f aca="true" t="shared" si="7" ref="E22:M22">IF($J$4="","",$J$4-E33)</f>
      </c>
      <c r="F22" s="3">
        <f t="shared" si="7"/>
      </c>
      <c r="G22" s="3">
        <f t="shared" si="7"/>
      </c>
      <c r="H22" s="3">
        <f t="shared" si="7"/>
      </c>
      <c r="I22" s="3">
        <f t="shared" si="7"/>
      </c>
      <c r="J22" s="3">
        <f t="shared" si="7"/>
      </c>
      <c r="K22" s="3">
        <f t="shared" si="7"/>
      </c>
      <c r="L22" s="3">
        <f t="shared" si="7"/>
      </c>
      <c r="M22" s="3">
        <f t="shared" si="7"/>
      </c>
    </row>
    <row r="23" spans="4:13" ht="26.25" customHeight="1" hidden="1" thickBot="1">
      <c r="D23" s="3">
        <f t="shared" si="2"/>
      </c>
      <c r="E23" s="3">
        <f aca="true" t="shared" si="8" ref="E23:M23">IF($J$4="","",$J$4-E34)</f>
      </c>
      <c r="F23" s="3">
        <f t="shared" si="8"/>
      </c>
      <c r="G23" s="3">
        <f t="shared" si="8"/>
      </c>
      <c r="H23" s="3">
        <f t="shared" si="8"/>
      </c>
      <c r="I23" s="3">
        <f t="shared" si="8"/>
      </c>
      <c r="J23" s="3">
        <f t="shared" si="8"/>
      </c>
      <c r="K23" s="3">
        <f t="shared" si="8"/>
      </c>
      <c r="L23" s="3">
        <f t="shared" si="8"/>
      </c>
      <c r="M23" s="3">
        <f t="shared" si="8"/>
      </c>
    </row>
    <row r="24" spans="4:13" ht="26.25" customHeight="1" hidden="1" thickBot="1">
      <c r="D24" s="3">
        <f t="shared" si="2"/>
      </c>
      <c r="E24" s="3">
        <f aca="true" t="shared" si="9" ref="E24:M24">IF($J$4="","",$J$4-E35)</f>
      </c>
      <c r="F24" s="3">
        <f t="shared" si="9"/>
      </c>
      <c r="G24" s="3">
        <f t="shared" si="9"/>
      </c>
      <c r="H24" s="3">
        <f t="shared" si="9"/>
      </c>
      <c r="I24" s="3">
        <f t="shared" si="9"/>
      </c>
      <c r="J24" s="3">
        <f t="shared" si="9"/>
      </c>
      <c r="K24" s="3">
        <f t="shared" si="9"/>
      </c>
      <c r="L24" s="3">
        <f t="shared" si="9"/>
      </c>
      <c r="M24" s="3">
        <f t="shared" si="9"/>
      </c>
    </row>
    <row r="25" spans="4:13" ht="26.25" customHeight="1" hidden="1" thickBot="1">
      <c r="D25" s="3">
        <f t="shared" si="2"/>
      </c>
      <c r="E25" s="3">
        <f aca="true" t="shared" si="10" ref="E25:M25">IF($J$4="","",$J$4-E36)</f>
      </c>
      <c r="F25" s="3">
        <f t="shared" si="10"/>
      </c>
      <c r="G25" s="3">
        <f t="shared" si="10"/>
      </c>
      <c r="H25" s="3">
        <f t="shared" si="10"/>
      </c>
      <c r="I25" s="3">
        <f t="shared" si="10"/>
      </c>
      <c r="J25" s="3">
        <f t="shared" si="10"/>
      </c>
      <c r="K25" s="3">
        <f t="shared" si="10"/>
      </c>
      <c r="L25" s="3">
        <f t="shared" si="10"/>
      </c>
      <c r="M25" s="3">
        <f t="shared" si="10"/>
      </c>
    </row>
    <row r="26" spans="4:13" ht="26.25" customHeight="1" hidden="1" thickBot="1">
      <c r="D26" s="3">
        <f aca="true" t="shared" si="11" ref="D26:M26">IF($J$4="","",$J$4-D37)</f>
      </c>
      <c r="E26" s="3">
        <f t="shared" si="11"/>
      </c>
      <c r="F26" s="3">
        <f t="shared" si="11"/>
      </c>
      <c r="G26" s="3">
        <f t="shared" si="11"/>
      </c>
      <c r="H26" s="3">
        <f t="shared" si="11"/>
      </c>
      <c r="I26" s="3">
        <f t="shared" si="11"/>
      </c>
      <c r="J26" s="3">
        <f t="shared" si="11"/>
      </c>
      <c r="K26" s="3">
        <f t="shared" si="11"/>
      </c>
      <c r="L26" s="3">
        <f t="shared" si="11"/>
      </c>
      <c r="M26" s="3">
        <f t="shared" si="11"/>
      </c>
    </row>
    <row r="27" spans="4:13" ht="26.25" customHeight="1" hidden="1">
      <c r="D27" s="3">
        <f aca="true" t="shared" si="12" ref="D27:L27">IF($J$4="","",$J$4-D38)</f>
      </c>
      <c r="E27" s="3">
        <f t="shared" si="12"/>
      </c>
      <c r="F27" s="3">
        <f t="shared" si="12"/>
      </c>
      <c r="G27" s="3">
        <f t="shared" si="12"/>
      </c>
      <c r="H27" s="3">
        <f t="shared" si="12"/>
      </c>
      <c r="I27" s="3">
        <f t="shared" si="12"/>
      </c>
      <c r="J27" s="3">
        <f t="shared" si="12"/>
      </c>
      <c r="K27" s="3">
        <f t="shared" si="12"/>
      </c>
      <c r="L27" s="3">
        <f t="shared" si="12"/>
      </c>
      <c r="M27" s="3">
        <f>IF($J$4="","",$J$4)</f>
      </c>
    </row>
    <row r="28" ht="26.25" customHeight="1" hidden="1" thickBot="1"/>
    <row r="29" spans="4:13" ht="26.25" customHeight="1" hidden="1" thickBot="1">
      <c r="D29" s="1">
        <v>99</v>
      </c>
      <c r="E29" s="2">
        <v>98</v>
      </c>
      <c r="F29" s="1">
        <v>97</v>
      </c>
      <c r="G29" s="2">
        <v>96</v>
      </c>
      <c r="H29" s="1">
        <v>95</v>
      </c>
      <c r="I29" s="2">
        <v>94</v>
      </c>
      <c r="J29" s="1">
        <v>93</v>
      </c>
      <c r="K29" s="2">
        <v>92</v>
      </c>
      <c r="L29" s="1">
        <v>91</v>
      </c>
      <c r="M29" s="2">
        <v>90</v>
      </c>
    </row>
    <row r="30" spans="4:13" ht="26.25" customHeight="1" hidden="1" thickBot="1">
      <c r="D30" s="1">
        <v>89</v>
      </c>
      <c r="E30" s="2">
        <v>88</v>
      </c>
      <c r="F30" s="1">
        <v>87</v>
      </c>
      <c r="G30" s="2">
        <v>86</v>
      </c>
      <c r="H30" s="1">
        <v>85</v>
      </c>
      <c r="I30" s="2">
        <v>84</v>
      </c>
      <c r="J30" s="1">
        <v>83</v>
      </c>
      <c r="K30" s="2">
        <v>82</v>
      </c>
      <c r="L30" s="1">
        <v>81</v>
      </c>
      <c r="M30" s="2">
        <v>80</v>
      </c>
    </row>
    <row r="31" spans="4:13" ht="26.25" customHeight="1" hidden="1" thickBot="1">
      <c r="D31" s="1">
        <v>79</v>
      </c>
      <c r="E31" s="2">
        <v>78</v>
      </c>
      <c r="F31" s="1">
        <v>77</v>
      </c>
      <c r="G31" s="2">
        <v>76</v>
      </c>
      <c r="H31" s="1">
        <v>75</v>
      </c>
      <c r="I31" s="2">
        <v>74</v>
      </c>
      <c r="J31" s="1">
        <v>73</v>
      </c>
      <c r="K31" s="2">
        <v>72</v>
      </c>
      <c r="L31" s="1">
        <v>71</v>
      </c>
      <c r="M31" s="2">
        <v>70</v>
      </c>
    </row>
    <row r="32" spans="4:13" ht="26.25" customHeight="1" hidden="1" thickBot="1">
      <c r="D32" s="1">
        <v>69</v>
      </c>
      <c r="E32" s="2">
        <v>68</v>
      </c>
      <c r="F32" s="1">
        <v>67</v>
      </c>
      <c r="G32" s="2">
        <v>66</v>
      </c>
      <c r="H32" s="1">
        <v>65</v>
      </c>
      <c r="I32" s="2">
        <v>64</v>
      </c>
      <c r="J32" s="1">
        <v>63</v>
      </c>
      <c r="K32" s="2">
        <v>62</v>
      </c>
      <c r="L32" s="1">
        <v>61</v>
      </c>
      <c r="M32" s="2">
        <v>60</v>
      </c>
    </row>
    <row r="33" spans="4:13" ht="26.25" customHeight="1" hidden="1" thickBot="1">
      <c r="D33" s="1">
        <v>59</v>
      </c>
      <c r="E33" s="2">
        <v>58</v>
      </c>
      <c r="F33" s="1">
        <v>57</v>
      </c>
      <c r="G33" s="2">
        <v>56</v>
      </c>
      <c r="H33" s="1">
        <v>55</v>
      </c>
      <c r="I33" s="2">
        <v>54</v>
      </c>
      <c r="J33" s="1">
        <v>53</v>
      </c>
      <c r="K33" s="2">
        <v>52</v>
      </c>
      <c r="L33" s="1">
        <v>51</v>
      </c>
      <c r="M33" s="2">
        <v>50</v>
      </c>
    </row>
    <row r="34" spans="4:13" ht="26.25" customHeight="1" hidden="1" thickBot="1">
      <c r="D34" s="1">
        <v>49</v>
      </c>
      <c r="E34" s="2">
        <v>48</v>
      </c>
      <c r="F34" s="1">
        <v>47</v>
      </c>
      <c r="G34" s="2">
        <v>46</v>
      </c>
      <c r="H34" s="1">
        <v>45</v>
      </c>
      <c r="I34" s="2">
        <v>44</v>
      </c>
      <c r="J34" s="1">
        <v>43</v>
      </c>
      <c r="K34" s="2">
        <v>42</v>
      </c>
      <c r="L34" s="1">
        <v>41</v>
      </c>
      <c r="M34" s="2">
        <v>40</v>
      </c>
    </row>
    <row r="35" spans="4:13" ht="26.25" customHeight="1" hidden="1" thickBot="1">
      <c r="D35" s="1">
        <v>39</v>
      </c>
      <c r="E35" s="2">
        <v>38</v>
      </c>
      <c r="F35" s="1">
        <v>37</v>
      </c>
      <c r="G35" s="2">
        <v>36</v>
      </c>
      <c r="H35" s="1">
        <v>35</v>
      </c>
      <c r="I35" s="2">
        <v>34</v>
      </c>
      <c r="J35" s="1">
        <v>33</v>
      </c>
      <c r="K35" s="2">
        <v>32</v>
      </c>
      <c r="L35" s="1">
        <v>31</v>
      </c>
      <c r="M35" s="2">
        <v>30</v>
      </c>
    </row>
    <row r="36" spans="4:13" ht="26.25" customHeight="1" hidden="1" thickBot="1">
      <c r="D36" s="1">
        <v>29</v>
      </c>
      <c r="E36" s="2">
        <v>28</v>
      </c>
      <c r="F36" s="1">
        <v>27</v>
      </c>
      <c r="G36" s="2">
        <v>26</v>
      </c>
      <c r="H36" s="1">
        <v>25</v>
      </c>
      <c r="I36" s="2">
        <v>24</v>
      </c>
      <c r="J36" s="1">
        <v>23</v>
      </c>
      <c r="K36" s="2">
        <v>22</v>
      </c>
      <c r="L36" s="1">
        <v>21</v>
      </c>
      <c r="M36" s="2">
        <v>20</v>
      </c>
    </row>
    <row r="37" spans="4:13" ht="26.25" customHeight="1" hidden="1" thickBot="1">
      <c r="D37" s="1">
        <v>19</v>
      </c>
      <c r="E37" s="2">
        <v>18</v>
      </c>
      <c r="F37" s="1">
        <v>17</v>
      </c>
      <c r="G37" s="2">
        <v>16</v>
      </c>
      <c r="H37" s="1">
        <v>15</v>
      </c>
      <c r="I37" s="2">
        <v>14</v>
      </c>
      <c r="J37" s="1">
        <v>13</v>
      </c>
      <c r="K37" s="2">
        <v>12</v>
      </c>
      <c r="L37" s="1">
        <v>11</v>
      </c>
      <c r="M37" s="2">
        <v>10</v>
      </c>
    </row>
    <row r="38" spans="4:13" ht="26.25" customHeight="1" hidden="1">
      <c r="D38" s="1">
        <v>9</v>
      </c>
      <c r="E38" s="2">
        <v>8</v>
      </c>
      <c r="F38" s="1">
        <v>7</v>
      </c>
      <c r="G38" s="2">
        <v>6</v>
      </c>
      <c r="H38" s="1">
        <v>5</v>
      </c>
      <c r="I38" s="2">
        <v>4</v>
      </c>
      <c r="J38" s="1">
        <v>3</v>
      </c>
      <c r="K38" s="2">
        <v>2</v>
      </c>
      <c r="L38" s="1">
        <v>1</v>
      </c>
      <c r="M38" s="3"/>
    </row>
    <row r="39" spans="14:16" ht="26.25" customHeight="1">
      <c r="N39" s="23" t="s">
        <v>3</v>
      </c>
      <c r="P39" s="24">
        <f>IF(J4="","",COUNTIF(P7:P16,"OK"))</f>
      </c>
    </row>
    <row r="40" ht="26.25" customHeight="1">
      <c r="H40"/>
    </row>
  </sheetData>
  <sheetProtection password="A493" sheet="1" objects="1" scenarios="1"/>
  <mergeCells count="4">
    <mergeCell ref="J4:K4"/>
    <mergeCell ref="B5:H5"/>
    <mergeCell ref="D1:H1"/>
    <mergeCell ref="M1:M2"/>
  </mergeCells>
  <conditionalFormatting sqref="P7:P16">
    <cfRule type="cellIs" priority="1" dxfId="0" operator="equal" stopIfTrue="1">
      <formula>"FOUT"</formula>
    </cfRule>
  </conditionalFormatting>
  <printOptions/>
  <pageMargins left="0.75" right="0.59" top="0.8" bottom="0.79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B1:P45"/>
  <sheetViews>
    <sheetView zoomScalePageLayoutView="0" workbookViewId="0" topLeftCell="A11">
      <selection activeCell="A1" sqref="A1"/>
    </sheetView>
  </sheetViews>
  <sheetFormatPr defaultColWidth="4.7109375" defaultRowHeight="26.25" customHeight="1"/>
  <cols>
    <col min="1" max="1" width="1.28515625" style="20" customWidth="1"/>
    <col min="2" max="2" width="7.7109375" style="20" customWidth="1"/>
    <col min="3" max="3" width="1.7109375" style="20" customWidth="1"/>
    <col min="4" max="13" width="6.7109375" style="20" customWidth="1"/>
    <col min="14" max="14" width="1.7109375" style="20" customWidth="1"/>
    <col min="15" max="15" width="12.421875" style="20" hidden="1" customWidth="1"/>
    <col min="16" max="16" width="8.8515625" style="20" customWidth="1"/>
    <col min="17" max="17" width="1.28515625" style="20" customWidth="1"/>
    <col min="18" max="16384" width="4.7109375" style="20" customWidth="1"/>
  </cols>
  <sheetData>
    <row r="1" spans="2:13" ht="26.25" customHeight="1">
      <c r="B1" s="19" t="s">
        <v>4</v>
      </c>
      <c r="D1" s="66"/>
      <c r="E1" s="67"/>
      <c r="F1" s="67"/>
      <c r="G1" s="67"/>
      <c r="H1" s="68"/>
      <c r="M1" s="60">
        <v>9</v>
      </c>
    </row>
    <row r="2" ht="10.5" customHeight="1">
      <c r="M2" s="60"/>
    </row>
    <row r="3" ht="83.25" customHeight="1"/>
    <row r="4" spans="2:11" ht="26.25" customHeight="1">
      <c r="B4" s="20" t="s">
        <v>0</v>
      </c>
      <c r="J4" s="64"/>
      <c r="K4" s="64"/>
    </row>
    <row r="5" spans="2:8" ht="40.5" customHeight="1">
      <c r="B5" s="65" t="s">
        <v>1</v>
      </c>
      <c r="C5" s="65"/>
      <c r="D5" s="65"/>
      <c r="E5" s="65"/>
      <c r="F5" s="65"/>
      <c r="G5" s="65"/>
      <c r="H5" s="65"/>
    </row>
    <row r="6" ht="26.25" customHeight="1" thickBot="1"/>
    <row r="7" spans="2:16" ht="26.25" customHeight="1">
      <c r="B7" s="21">
        <f>IF($J$4="","",$J$4-96)</f>
      </c>
      <c r="D7" s="4" t="s">
        <v>2</v>
      </c>
      <c r="E7" s="5"/>
      <c r="F7" s="5"/>
      <c r="G7" s="5"/>
      <c r="H7" s="6"/>
      <c r="I7" s="4"/>
      <c r="J7" s="5"/>
      <c r="K7" s="5"/>
      <c r="L7" s="5"/>
      <c r="M7" s="6"/>
      <c r="O7" s="20">
        <f aca="true" t="shared" si="0" ref="O7:O15">IF(SUM(D7:M7)=0,"",IF(SUM(D7:M7)&gt;$J$4,"ONWAAR",OR(D7=D18,E7=E18,F7=F18,G7=G18,H7=H18,I7=I18,J7=J18,K7=K18,L7=L18,M7=M18)))</f>
      </c>
      <c r="P7" s="22">
        <f aca="true" t="shared" si="1" ref="P7:P15">IF(SUM(D7:M7)=0,"",IF(O7=TRUE,"OK","FOUT"))</f>
      </c>
    </row>
    <row r="8" spans="2:16" ht="26.25" customHeight="1">
      <c r="B8" s="21">
        <f>IF($J$4="","",$J$4-83)</f>
      </c>
      <c r="D8" s="7"/>
      <c r="E8" s="8"/>
      <c r="F8" s="8"/>
      <c r="G8" s="8"/>
      <c r="H8" s="9"/>
      <c r="I8" s="7"/>
      <c r="J8" s="8"/>
      <c r="K8" s="8"/>
      <c r="L8" s="8"/>
      <c r="M8" s="9"/>
      <c r="O8" s="20">
        <f t="shared" si="0"/>
      </c>
      <c r="P8" s="22">
        <f t="shared" si="1"/>
      </c>
    </row>
    <row r="9" spans="2:16" ht="26.25" customHeight="1">
      <c r="B9" s="21">
        <f>IF($J$4="","",$J$4-71)</f>
      </c>
      <c r="D9" s="7"/>
      <c r="E9" s="8"/>
      <c r="F9" s="8"/>
      <c r="G9" s="8"/>
      <c r="H9" s="9"/>
      <c r="I9" s="7"/>
      <c r="J9" s="8"/>
      <c r="K9" s="8"/>
      <c r="L9" s="8"/>
      <c r="M9" s="9"/>
      <c r="O9" s="20">
        <f t="shared" si="0"/>
      </c>
      <c r="P9" s="22">
        <f t="shared" si="1"/>
      </c>
    </row>
    <row r="10" spans="2:16" ht="26.25" customHeight="1">
      <c r="B10" s="21">
        <f>IF($J$4="","",$J$4-64)</f>
      </c>
      <c r="D10" s="7"/>
      <c r="E10" s="8"/>
      <c r="F10" s="8"/>
      <c r="G10" s="8"/>
      <c r="H10" s="9"/>
      <c r="I10" s="7"/>
      <c r="J10" s="8"/>
      <c r="K10" s="8"/>
      <c r="L10" s="8"/>
      <c r="M10" s="9"/>
      <c r="O10" s="20">
        <f t="shared" si="0"/>
      </c>
      <c r="P10" s="22">
        <f t="shared" si="1"/>
      </c>
    </row>
    <row r="11" spans="2:16" ht="26.25" customHeight="1" thickBot="1">
      <c r="B11" s="21">
        <f>IF($J$4="","",$J$4-58)</f>
      </c>
      <c r="D11" s="10"/>
      <c r="E11" s="11"/>
      <c r="F11" s="11"/>
      <c r="G11" s="11"/>
      <c r="H11" s="12"/>
      <c r="I11" s="10"/>
      <c r="J11" s="11"/>
      <c r="K11" s="11"/>
      <c r="L11" s="11"/>
      <c r="M11" s="12"/>
      <c r="O11" s="20">
        <f t="shared" si="0"/>
      </c>
      <c r="P11" s="22">
        <f t="shared" si="1"/>
      </c>
    </row>
    <row r="12" spans="2:16" ht="26.25" customHeight="1">
      <c r="B12" s="21">
        <f>IF($J$4="","",$J$4-49)</f>
      </c>
      <c r="D12" s="4"/>
      <c r="E12" s="5"/>
      <c r="F12" s="5"/>
      <c r="G12" s="5"/>
      <c r="H12" s="6"/>
      <c r="I12" s="13"/>
      <c r="J12" s="14"/>
      <c r="K12" s="14"/>
      <c r="L12" s="14"/>
      <c r="M12" s="15"/>
      <c r="O12" s="20">
        <f t="shared" si="0"/>
      </c>
      <c r="P12" s="22">
        <f t="shared" si="1"/>
      </c>
    </row>
    <row r="13" spans="2:16" ht="26.25" customHeight="1">
      <c r="B13" s="21">
        <f>IF($J$4="","",$J$4-37)</f>
      </c>
      <c r="D13" s="7"/>
      <c r="E13" s="8"/>
      <c r="F13" s="8"/>
      <c r="G13" s="8"/>
      <c r="H13" s="9"/>
      <c r="I13" s="16"/>
      <c r="J13" s="8"/>
      <c r="K13" s="8"/>
      <c r="L13" s="8"/>
      <c r="M13" s="9"/>
      <c r="O13" s="20">
        <f t="shared" si="0"/>
      </c>
      <c r="P13" s="22">
        <f t="shared" si="1"/>
      </c>
    </row>
    <row r="14" spans="2:16" ht="26.25" customHeight="1">
      <c r="B14" s="21">
        <f>IF($J$4="","",$J$4-25)</f>
      </c>
      <c r="D14" s="7"/>
      <c r="E14" s="8"/>
      <c r="F14" s="8"/>
      <c r="G14" s="8"/>
      <c r="H14" s="9"/>
      <c r="I14" s="16"/>
      <c r="J14" s="8"/>
      <c r="K14" s="8"/>
      <c r="L14" s="8"/>
      <c r="M14" s="9"/>
      <c r="O14" s="20">
        <f t="shared" si="0"/>
      </c>
      <c r="P14" s="22">
        <f t="shared" si="1"/>
      </c>
    </row>
    <row r="15" spans="2:16" ht="26.25" customHeight="1">
      <c r="B15" s="21">
        <f>IF($J$4="","",$J$4-12)</f>
      </c>
      <c r="D15" s="7"/>
      <c r="E15" s="8"/>
      <c r="F15" s="8"/>
      <c r="G15" s="8"/>
      <c r="H15" s="9"/>
      <c r="I15" s="16"/>
      <c r="J15" s="8"/>
      <c r="K15" s="8"/>
      <c r="L15" s="8"/>
      <c r="M15" s="9"/>
      <c r="O15" s="20">
        <f t="shared" si="0"/>
      </c>
      <c r="P15" s="22">
        <f t="shared" si="1"/>
      </c>
    </row>
    <row r="16" spans="2:16" ht="26.25" customHeight="1" thickBot="1">
      <c r="B16" s="21">
        <f>IF($J$4="","",$J$4-10)</f>
      </c>
      <c r="D16" s="10"/>
      <c r="E16" s="11"/>
      <c r="F16" s="11"/>
      <c r="G16" s="11"/>
      <c r="H16" s="12"/>
      <c r="I16" s="17"/>
      <c r="J16" s="11"/>
      <c r="K16" s="11"/>
      <c r="L16" s="11"/>
      <c r="M16" s="18">
        <f>IF(J4="","",J4)</f>
      </c>
      <c r="O16" s="20">
        <f>IF(SUM(D16:L16)=0,"",IF(SUM(D16:L16)&gt;$J$4,"ONWAAR",OR(D16=D27,E16=E27,F16=F27,G16=G27,H16=H27,I16=I27,J16=J27,K16=K27,L16=L27)))</f>
      </c>
      <c r="P16" s="22">
        <f>IF(SUM(D16:L16)=0,"",IF(O16=TRUE,"OK","FOUT"))</f>
      </c>
    </row>
    <row r="18" spans="4:13" ht="26.25" customHeight="1" hidden="1" thickBot="1">
      <c r="D18" s="3">
        <f aca="true" t="shared" si="2" ref="D18:M18">IF($J$4="","",$J$4-D29)</f>
      </c>
      <c r="E18" s="3">
        <f t="shared" si="2"/>
      </c>
      <c r="F18" s="3">
        <f t="shared" si="2"/>
      </c>
      <c r="G18" s="3">
        <f t="shared" si="2"/>
      </c>
      <c r="H18" s="3">
        <f t="shared" si="2"/>
      </c>
      <c r="I18" s="3">
        <f t="shared" si="2"/>
      </c>
      <c r="J18" s="3">
        <f t="shared" si="2"/>
      </c>
      <c r="K18" s="3">
        <f t="shared" si="2"/>
      </c>
      <c r="L18" s="3">
        <f t="shared" si="2"/>
      </c>
      <c r="M18" s="3">
        <f t="shared" si="2"/>
      </c>
    </row>
    <row r="19" spans="4:13" ht="26.25" customHeight="1" hidden="1" thickBot="1">
      <c r="D19" s="3">
        <f aca="true" t="shared" si="3" ref="D19:M19">IF($J$4="","",$J$4-D30)</f>
      </c>
      <c r="E19" s="3">
        <f t="shared" si="3"/>
      </c>
      <c r="F19" s="3">
        <f t="shared" si="3"/>
      </c>
      <c r="G19" s="3">
        <f t="shared" si="3"/>
      </c>
      <c r="H19" s="3">
        <f t="shared" si="3"/>
      </c>
      <c r="I19" s="3">
        <f t="shared" si="3"/>
      </c>
      <c r="J19" s="3">
        <f t="shared" si="3"/>
      </c>
      <c r="K19" s="3">
        <f t="shared" si="3"/>
      </c>
      <c r="L19" s="3">
        <f t="shared" si="3"/>
      </c>
      <c r="M19" s="3">
        <f t="shared" si="3"/>
      </c>
    </row>
    <row r="20" spans="4:13" ht="26.25" customHeight="1" hidden="1" thickBot="1">
      <c r="D20" s="3">
        <f aca="true" t="shared" si="4" ref="D20:M20">IF($J$4="","",$J$4-D31)</f>
      </c>
      <c r="E20" s="3">
        <f t="shared" si="4"/>
      </c>
      <c r="F20" s="3">
        <f t="shared" si="4"/>
      </c>
      <c r="G20" s="3">
        <f t="shared" si="4"/>
      </c>
      <c r="H20" s="3">
        <f t="shared" si="4"/>
      </c>
      <c r="I20" s="3">
        <f t="shared" si="4"/>
      </c>
      <c r="J20" s="3">
        <f t="shared" si="4"/>
      </c>
      <c r="K20" s="3">
        <f t="shared" si="4"/>
      </c>
      <c r="L20" s="3">
        <f t="shared" si="4"/>
      </c>
      <c r="M20" s="3">
        <f t="shared" si="4"/>
      </c>
    </row>
    <row r="21" spans="4:13" ht="26.25" customHeight="1" hidden="1" thickBot="1">
      <c r="D21" s="3">
        <f aca="true" t="shared" si="5" ref="D21:M21">IF($J$4="","",$J$4-D32)</f>
      </c>
      <c r="E21" s="3">
        <f t="shared" si="5"/>
      </c>
      <c r="F21" s="3">
        <f t="shared" si="5"/>
      </c>
      <c r="G21" s="3">
        <f t="shared" si="5"/>
      </c>
      <c r="H21" s="3">
        <f t="shared" si="5"/>
      </c>
      <c r="I21" s="3">
        <f t="shared" si="5"/>
      </c>
      <c r="J21" s="3">
        <f t="shared" si="5"/>
      </c>
      <c r="K21" s="3">
        <f t="shared" si="5"/>
      </c>
      <c r="L21" s="3">
        <f t="shared" si="5"/>
      </c>
      <c r="M21" s="3">
        <f t="shared" si="5"/>
      </c>
    </row>
    <row r="22" spans="4:13" ht="26.25" customHeight="1" hidden="1" thickBot="1">
      <c r="D22" s="3">
        <f aca="true" t="shared" si="6" ref="D22:M22">IF($J$4="","",$J$4-D33)</f>
      </c>
      <c r="E22" s="3">
        <f t="shared" si="6"/>
      </c>
      <c r="F22" s="3">
        <f t="shared" si="6"/>
      </c>
      <c r="G22" s="3">
        <f t="shared" si="6"/>
      </c>
      <c r="H22" s="3">
        <f t="shared" si="6"/>
      </c>
      <c r="I22" s="3">
        <f t="shared" si="6"/>
      </c>
      <c r="J22" s="3">
        <f t="shared" si="6"/>
      </c>
      <c r="K22" s="3">
        <f t="shared" si="6"/>
      </c>
      <c r="L22" s="3">
        <f t="shared" si="6"/>
      </c>
      <c r="M22" s="3">
        <f t="shared" si="6"/>
      </c>
    </row>
    <row r="23" spans="4:13" ht="26.25" customHeight="1" hidden="1" thickBot="1">
      <c r="D23" s="3">
        <f aca="true" t="shared" si="7" ref="D23:M23">IF($J$4="","",$J$4-D34)</f>
      </c>
      <c r="E23" s="3">
        <f t="shared" si="7"/>
      </c>
      <c r="F23" s="3">
        <f t="shared" si="7"/>
      </c>
      <c r="G23" s="3">
        <f t="shared" si="7"/>
      </c>
      <c r="H23" s="3">
        <f t="shared" si="7"/>
      </c>
      <c r="I23" s="3">
        <f t="shared" si="7"/>
      </c>
      <c r="J23" s="3">
        <f t="shared" si="7"/>
      </c>
      <c r="K23" s="3">
        <f t="shared" si="7"/>
      </c>
      <c r="L23" s="3">
        <f t="shared" si="7"/>
      </c>
      <c r="M23" s="3">
        <f t="shared" si="7"/>
      </c>
    </row>
    <row r="24" spans="4:13" ht="26.25" customHeight="1" hidden="1" thickBot="1">
      <c r="D24" s="3">
        <f aca="true" t="shared" si="8" ref="D24:M24">IF($J$4="","",$J$4-D35)</f>
      </c>
      <c r="E24" s="3">
        <f t="shared" si="8"/>
      </c>
      <c r="F24" s="3">
        <f t="shared" si="8"/>
      </c>
      <c r="G24" s="3">
        <f t="shared" si="8"/>
      </c>
      <c r="H24" s="3">
        <f t="shared" si="8"/>
      </c>
      <c r="I24" s="3">
        <f t="shared" si="8"/>
      </c>
      <c r="J24" s="3">
        <f t="shared" si="8"/>
      </c>
      <c r="K24" s="3">
        <f t="shared" si="8"/>
      </c>
      <c r="L24" s="3">
        <f t="shared" si="8"/>
      </c>
      <c r="M24" s="3">
        <f t="shared" si="8"/>
      </c>
    </row>
    <row r="25" spans="4:13" ht="26.25" customHeight="1" hidden="1" thickBot="1">
      <c r="D25" s="3">
        <f aca="true" t="shared" si="9" ref="D25:M25">IF($J$4="","",$J$4-D36)</f>
      </c>
      <c r="E25" s="3">
        <f t="shared" si="9"/>
      </c>
      <c r="F25" s="3">
        <f t="shared" si="9"/>
      </c>
      <c r="G25" s="3">
        <f t="shared" si="9"/>
      </c>
      <c r="H25" s="3">
        <f t="shared" si="9"/>
      </c>
      <c r="I25" s="3">
        <f t="shared" si="9"/>
      </c>
      <c r="J25" s="3">
        <f t="shared" si="9"/>
      </c>
      <c r="K25" s="3">
        <f t="shared" si="9"/>
      </c>
      <c r="L25" s="3">
        <f t="shared" si="9"/>
      </c>
      <c r="M25" s="3">
        <f t="shared" si="9"/>
      </c>
    </row>
    <row r="26" spans="4:13" ht="26.25" customHeight="1" hidden="1" thickBot="1">
      <c r="D26" s="3">
        <f aca="true" t="shared" si="10" ref="D26:M26">IF($J$4="","",$J$4-D37)</f>
      </c>
      <c r="E26" s="3">
        <f t="shared" si="10"/>
      </c>
      <c r="F26" s="3">
        <f t="shared" si="10"/>
      </c>
      <c r="G26" s="3">
        <f t="shared" si="10"/>
      </c>
      <c r="H26" s="3">
        <f t="shared" si="10"/>
      </c>
      <c r="I26" s="3">
        <f t="shared" si="10"/>
      </c>
      <c r="J26" s="3">
        <f t="shared" si="10"/>
      </c>
      <c r="K26" s="3">
        <f t="shared" si="10"/>
      </c>
      <c r="L26" s="3">
        <f t="shared" si="10"/>
      </c>
      <c r="M26" s="3">
        <f t="shared" si="10"/>
      </c>
    </row>
    <row r="27" spans="4:13" ht="26.25" customHeight="1" hidden="1">
      <c r="D27" s="3">
        <f aca="true" t="shared" si="11" ref="D27:L27">IF($J$4="","",$J$4-D38)</f>
      </c>
      <c r="E27" s="3">
        <f t="shared" si="11"/>
      </c>
      <c r="F27" s="3">
        <f t="shared" si="11"/>
      </c>
      <c r="G27" s="3">
        <f t="shared" si="11"/>
      </c>
      <c r="H27" s="3">
        <f t="shared" si="11"/>
      </c>
      <c r="I27" s="3">
        <f t="shared" si="11"/>
      </c>
      <c r="J27" s="3">
        <f t="shared" si="11"/>
      </c>
      <c r="K27" s="3">
        <f t="shared" si="11"/>
      </c>
      <c r="L27" s="3">
        <f t="shared" si="11"/>
      </c>
      <c r="M27" s="3">
        <f>IF($J$4="","",$J$4)</f>
      </c>
    </row>
    <row r="28" ht="26.25" customHeight="1" hidden="1" thickBot="1"/>
    <row r="29" spans="4:13" ht="26.25" customHeight="1" hidden="1" thickBot="1">
      <c r="D29" s="1">
        <v>99</v>
      </c>
      <c r="E29" s="2">
        <v>98</v>
      </c>
      <c r="F29" s="1">
        <v>97</v>
      </c>
      <c r="G29" s="2">
        <v>96</v>
      </c>
      <c r="H29" s="1">
        <v>95</v>
      </c>
      <c r="I29" s="2">
        <v>94</v>
      </c>
      <c r="J29" s="1">
        <v>93</v>
      </c>
      <c r="K29" s="2">
        <v>92</v>
      </c>
      <c r="L29" s="1">
        <v>91</v>
      </c>
      <c r="M29" s="2">
        <v>90</v>
      </c>
    </row>
    <row r="30" spans="4:13" ht="26.25" customHeight="1" hidden="1" thickBot="1">
      <c r="D30" s="1">
        <v>89</v>
      </c>
      <c r="E30" s="2">
        <v>88</v>
      </c>
      <c r="F30" s="1">
        <v>87</v>
      </c>
      <c r="G30" s="2">
        <v>86</v>
      </c>
      <c r="H30" s="1">
        <v>85</v>
      </c>
      <c r="I30" s="2">
        <v>84</v>
      </c>
      <c r="J30" s="1">
        <v>83</v>
      </c>
      <c r="K30" s="2">
        <v>82</v>
      </c>
      <c r="L30" s="1">
        <v>81</v>
      </c>
      <c r="M30" s="2">
        <v>80</v>
      </c>
    </row>
    <row r="31" spans="4:13" ht="26.25" customHeight="1" hidden="1" thickBot="1">
      <c r="D31" s="1">
        <v>79</v>
      </c>
      <c r="E31" s="2">
        <v>78</v>
      </c>
      <c r="F31" s="1">
        <v>77</v>
      </c>
      <c r="G31" s="2">
        <v>76</v>
      </c>
      <c r="H31" s="1">
        <v>75</v>
      </c>
      <c r="I31" s="2">
        <v>74</v>
      </c>
      <c r="J31" s="1">
        <v>73</v>
      </c>
      <c r="K31" s="2">
        <v>72</v>
      </c>
      <c r="L31" s="1">
        <v>71</v>
      </c>
      <c r="M31" s="2">
        <v>70</v>
      </c>
    </row>
    <row r="32" spans="4:13" ht="26.25" customHeight="1" hidden="1" thickBot="1">
      <c r="D32" s="1">
        <v>69</v>
      </c>
      <c r="E32" s="2">
        <v>68</v>
      </c>
      <c r="F32" s="1">
        <v>67</v>
      </c>
      <c r="G32" s="2">
        <v>66</v>
      </c>
      <c r="H32" s="1">
        <v>65</v>
      </c>
      <c r="I32" s="2">
        <v>64</v>
      </c>
      <c r="J32" s="1">
        <v>63</v>
      </c>
      <c r="K32" s="2">
        <v>62</v>
      </c>
      <c r="L32" s="1">
        <v>61</v>
      </c>
      <c r="M32" s="2">
        <v>60</v>
      </c>
    </row>
    <row r="33" spans="4:13" ht="26.25" customHeight="1" hidden="1" thickBot="1">
      <c r="D33" s="1">
        <v>59</v>
      </c>
      <c r="E33" s="2">
        <v>58</v>
      </c>
      <c r="F33" s="1">
        <v>57</v>
      </c>
      <c r="G33" s="2">
        <v>56</v>
      </c>
      <c r="H33" s="1">
        <v>55</v>
      </c>
      <c r="I33" s="2">
        <v>54</v>
      </c>
      <c r="J33" s="1">
        <v>53</v>
      </c>
      <c r="K33" s="2">
        <v>52</v>
      </c>
      <c r="L33" s="1">
        <v>51</v>
      </c>
      <c r="M33" s="2">
        <v>50</v>
      </c>
    </row>
    <row r="34" spans="4:13" ht="26.25" customHeight="1" hidden="1" thickBot="1">
      <c r="D34" s="1">
        <v>49</v>
      </c>
      <c r="E34" s="2">
        <v>48</v>
      </c>
      <c r="F34" s="1">
        <v>47</v>
      </c>
      <c r="G34" s="2">
        <v>46</v>
      </c>
      <c r="H34" s="1">
        <v>45</v>
      </c>
      <c r="I34" s="2">
        <v>44</v>
      </c>
      <c r="J34" s="1">
        <v>43</v>
      </c>
      <c r="K34" s="2">
        <v>42</v>
      </c>
      <c r="L34" s="1">
        <v>41</v>
      </c>
      <c r="M34" s="2">
        <v>40</v>
      </c>
    </row>
    <row r="35" spans="4:13" ht="26.25" customHeight="1" hidden="1" thickBot="1">
      <c r="D35" s="1">
        <v>39</v>
      </c>
      <c r="E35" s="2">
        <v>38</v>
      </c>
      <c r="F35" s="1">
        <v>37</v>
      </c>
      <c r="G35" s="2">
        <v>36</v>
      </c>
      <c r="H35" s="1">
        <v>35</v>
      </c>
      <c r="I35" s="2">
        <v>34</v>
      </c>
      <c r="J35" s="1">
        <v>33</v>
      </c>
      <c r="K35" s="2">
        <v>32</v>
      </c>
      <c r="L35" s="1">
        <v>31</v>
      </c>
      <c r="M35" s="2">
        <v>30</v>
      </c>
    </row>
    <row r="36" spans="4:13" ht="26.25" customHeight="1" hidden="1" thickBot="1">
      <c r="D36" s="1">
        <v>29</v>
      </c>
      <c r="E36" s="2">
        <v>28</v>
      </c>
      <c r="F36" s="1">
        <v>27</v>
      </c>
      <c r="G36" s="2">
        <v>26</v>
      </c>
      <c r="H36" s="1">
        <v>25</v>
      </c>
      <c r="I36" s="2">
        <v>24</v>
      </c>
      <c r="J36" s="1">
        <v>23</v>
      </c>
      <c r="K36" s="2">
        <v>22</v>
      </c>
      <c r="L36" s="1">
        <v>21</v>
      </c>
      <c r="M36" s="2">
        <v>20</v>
      </c>
    </row>
    <row r="37" spans="4:13" ht="26.25" customHeight="1" hidden="1" thickBot="1">
      <c r="D37" s="1">
        <v>19</v>
      </c>
      <c r="E37" s="2">
        <v>18</v>
      </c>
      <c r="F37" s="1">
        <v>17</v>
      </c>
      <c r="G37" s="2">
        <v>16</v>
      </c>
      <c r="H37" s="1">
        <v>15</v>
      </c>
      <c r="I37" s="2">
        <v>14</v>
      </c>
      <c r="J37" s="1">
        <v>13</v>
      </c>
      <c r="K37" s="2">
        <v>12</v>
      </c>
      <c r="L37" s="1">
        <v>11</v>
      </c>
      <c r="M37" s="2">
        <v>10</v>
      </c>
    </row>
    <row r="38" spans="4:13" ht="26.25" customHeight="1" hidden="1">
      <c r="D38" s="1">
        <v>9</v>
      </c>
      <c r="E38" s="2">
        <v>8</v>
      </c>
      <c r="F38" s="1">
        <v>7</v>
      </c>
      <c r="G38" s="2">
        <v>6</v>
      </c>
      <c r="H38" s="1">
        <v>5</v>
      </c>
      <c r="I38" s="2">
        <v>4</v>
      </c>
      <c r="J38" s="1">
        <v>3</v>
      </c>
      <c r="K38" s="2">
        <v>2</v>
      </c>
      <c r="L38" s="1">
        <v>1</v>
      </c>
      <c r="M38" s="3"/>
    </row>
    <row r="39" spans="14:16" ht="26.25" customHeight="1">
      <c r="N39" s="23" t="s">
        <v>3</v>
      </c>
      <c r="P39" s="24">
        <f>IF(J4="","",COUNTIF(P7:P16,"OK"))</f>
      </c>
    </row>
    <row r="41" ht="26.25" customHeight="1">
      <c r="H41" s="61"/>
    </row>
    <row r="42" ht="26.25" customHeight="1">
      <c r="H42" s="61"/>
    </row>
    <row r="43" ht="26.25" customHeight="1">
      <c r="H43" s="61"/>
    </row>
    <row r="44" ht="26.25" customHeight="1">
      <c r="H44" s="61"/>
    </row>
    <row r="45" ht="26.25" customHeight="1">
      <c r="H45" s="61"/>
    </row>
  </sheetData>
  <sheetProtection password="A493" sheet="1" objects="1" scenarios="1"/>
  <mergeCells count="5">
    <mergeCell ref="M1:M2"/>
    <mergeCell ref="H41:H45"/>
    <mergeCell ref="J4:K4"/>
    <mergeCell ref="B5:H5"/>
    <mergeCell ref="D1:H1"/>
  </mergeCells>
  <conditionalFormatting sqref="P7:P16">
    <cfRule type="cellIs" priority="1" dxfId="0" operator="equal" stopIfTrue="1">
      <formula>"FOUT"</formula>
    </cfRule>
  </conditionalFormatting>
  <printOptions/>
  <pageMargins left="0.75" right="0.59" top="0.8" bottom="0.79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Lysebetten Guy</dc:creator>
  <cp:keywords/>
  <dc:description/>
  <cp:lastModifiedBy>Gebruiker</cp:lastModifiedBy>
  <cp:lastPrinted>2004-12-02T18:51:48Z</cp:lastPrinted>
  <dcterms:created xsi:type="dcterms:W3CDTF">2003-08-21T18:42:25Z</dcterms:created>
  <dcterms:modified xsi:type="dcterms:W3CDTF">2010-02-13T17:24:12Z</dcterms:modified>
  <cp:category/>
  <cp:version/>
  <cp:contentType/>
  <cp:contentStatus/>
</cp:coreProperties>
</file>