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5480" windowHeight="10035"/>
  </bookViews>
  <sheets>
    <sheet name="blad 1" sheetId="7" r:id="rId1"/>
    <sheet name="blad 2" sheetId="3" r:id="rId2"/>
    <sheet name="blad 3" sheetId="6" r:id="rId3"/>
  </sheets>
  <calcPr calcId="145621"/>
</workbook>
</file>

<file path=xl/calcChain.xml><?xml version="1.0" encoding="utf-8"?>
<calcChain xmlns="http://schemas.openxmlformats.org/spreadsheetml/2006/main">
  <c r="L51" i="6" l="1"/>
  <c r="L50" i="6"/>
  <c r="L47" i="6"/>
  <c r="A19" i="6"/>
  <c r="J14" i="6"/>
  <c r="J13" i="6"/>
  <c r="J12" i="6"/>
  <c r="J11" i="6"/>
  <c r="J10" i="6"/>
  <c r="J9" i="6"/>
  <c r="J8" i="6"/>
  <c r="I13" i="6"/>
  <c r="I12" i="6"/>
  <c r="I11" i="6"/>
  <c r="I10" i="6"/>
  <c r="I9" i="6"/>
  <c r="I8" i="6"/>
  <c r="H14" i="6"/>
  <c r="H13" i="6"/>
  <c r="H12" i="6"/>
  <c r="H11" i="6"/>
  <c r="H10" i="6"/>
  <c r="H9" i="6"/>
  <c r="H8" i="6"/>
  <c r="L41" i="6"/>
  <c r="L53" i="6"/>
  <c r="L52" i="6"/>
  <c r="L49" i="6"/>
  <c r="L48" i="6"/>
  <c r="K8" i="6" l="1"/>
  <c r="B8" i="6"/>
  <c r="K14" i="6" l="1"/>
  <c r="K13" i="6"/>
  <c r="K12" i="6"/>
  <c r="K11" i="6"/>
  <c r="K10" i="6"/>
  <c r="K9" i="6"/>
  <c r="C31" i="6" l="1"/>
  <c r="B31" i="6"/>
  <c r="A31" i="6"/>
  <c r="L31" i="6"/>
  <c r="G19" i="6"/>
  <c r="B19" i="6"/>
  <c r="C19" i="6"/>
  <c r="D19" i="6"/>
  <c r="E19" i="6"/>
  <c r="F19" i="6"/>
  <c r="A26" i="6"/>
  <c r="A22" i="6"/>
  <c r="D11" i="6"/>
  <c r="B48" i="6"/>
  <c r="B49" i="6"/>
  <c r="B50" i="6"/>
  <c r="B51" i="6"/>
  <c r="B52" i="6"/>
  <c r="B53" i="6"/>
  <c r="B47" i="6"/>
  <c r="A34" i="6"/>
  <c r="F40" i="6"/>
  <c r="F41" i="6"/>
  <c r="F42" i="6"/>
  <c r="F39" i="6"/>
  <c r="B2" i="6"/>
  <c r="B1" i="6"/>
  <c r="F9" i="6"/>
  <c r="F10" i="6"/>
  <c r="F11" i="6"/>
  <c r="F12" i="6"/>
  <c r="F13" i="6"/>
  <c r="F14" i="6"/>
  <c r="E9" i="6"/>
  <c r="E10" i="6"/>
  <c r="E11" i="6"/>
  <c r="E12" i="6"/>
  <c r="E13" i="6"/>
  <c r="E14" i="6"/>
  <c r="F8" i="6"/>
  <c r="E8" i="6"/>
  <c r="D9" i="6"/>
  <c r="D10" i="6"/>
  <c r="D12" i="6"/>
  <c r="D13" i="6"/>
  <c r="D14" i="6"/>
  <c r="C8" i="6"/>
  <c r="D8" i="6"/>
  <c r="C9" i="6"/>
  <c r="C10" i="6"/>
  <c r="C11" i="6"/>
  <c r="C12" i="6"/>
  <c r="C13" i="6"/>
  <c r="C14" i="6"/>
  <c r="B9" i="6"/>
  <c r="B10" i="6"/>
  <c r="B11" i="6"/>
  <c r="B12" i="6"/>
  <c r="B13" i="6"/>
  <c r="B14" i="6"/>
  <c r="L42" i="6"/>
  <c r="L40" i="6"/>
  <c r="L39" i="6"/>
  <c r="I14" i="6"/>
  <c r="G14" i="6"/>
  <c r="G13" i="6"/>
  <c r="L13" i="6" s="1"/>
  <c r="G12" i="6"/>
  <c r="L12" i="6" s="1"/>
  <c r="G11" i="6"/>
  <c r="L11" i="6" s="1"/>
  <c r="G10" i="6"/>
  <c r="L10" i="6" s="1"/>
  <c r="G9" i="6"/>
  <c r="L9" i="6" s="1"/>
  <c r="G8" i="6"/>
  <c r="L8" i="6" s="1"/>
  <c r="L37" i="6" l="1"/>
  <c r="L3" i="6" s="1"/>
  <c r="L14" i="6"/>
  <c r="L5" i="6" s="1"/>
  <c r="L44" i="6"/>
</calcChain>
</file>

<file path=xl/sharedStrings.xml><?xml version="1.0" encoding="utf-8"?>
<sst xmlns="http://schemas.openxmlformats.org/spreadsheetml/2006/main" count="105" uniqueCount="70">
  <si>
    <t>Naam:</t>
  </si>
  <si>
    <t>Klas:</t>
  </si>
  <si>
    <t>Instaptoets  lezen</t>
  </si>
  <si>
    <t>gekocht bij:</t>
  </si>
  <si>
    <t>Verklaar je rangschikking voor de twee producten met dezelfde score.</t>
  </si>
  <si>
    <t>A</t>
  </si>
  <si>
    <t>B</t>
  </si>
  <si>
    <t>C</t>
  </si>
  <si>
    <t>Wie op zijn lijn let koopt …</t>
  </si>
  <si>
    <t>Wie op zijn portemonnee let koopt …</t>
  </si>
  <si>
    <t>OF …</t>
  </si>
  <si>
    <t>Wie nergens op moet letten en een fijnproever is, koopt …</t>
  </si>
  <si>
    <t xml:space="preserve"> Hoe heb je die herkend? </t>
  </si>
  <si>
    <r>
      <t xml:space="preserve">3. Wat zijn de vanillepuntjes in het ijs eigenlijk?  </t>
    </r>
    <r>
      <rPr>
        <b/>
        <sz val="12"/>
        <color rgb="FFA6A6A6"/>
        <rFont val="Verdana"/>
        <family val="2"/>
      </rPr>
      <t xml:space="preserve">____ </t>
    </r>
    <r>
      <rPr>
        <b/>
        <sz val="12"/>
        <color theme="1"/>
        <rFont val="Verdana"/>
        <family val="2"/>
      </rPr>
      <t>/ 1</t>
    </r>
  </si>
  <si>
    <r>
      <t xml:space="preserve">4. </t>
    </r>
    <r>
      <rPr>
        <b/>
        <sz val="7"/>
        <color theme="1"/>
        <rFont val="Verdana"/>
        <family val="2"/>
      </rPr>
      <t xml:space="preserve"> </t>
    </r>
    <r>
      <rPr>
        <b/>
        <sz val="12"/>
        <color theme="1"/>
        <rFont val="Verdana"/>
        <family val="2"/>
      </rPr>
      <t xml:space="preserve">Herken je de vanillestok(jes)? Kruis het gepaste vakje aan. </t>
    </r>
    <r>
      <rPr>
        <b/>
        <sz val="12"/>
        <color rgb="FFA6A6A6"/>
        <rFont val="Verdana"/>
        <family val="2"/>
      </rPr>
      <t xml:space="preserve">____ </t>
    </r>
    <r>
      <rPr>
        <b/>
        <sz val="12"/>
        <color theme="1"/>
        <rFont val="Verdana"/>
        <family val="2"/>
      </rPr>
      <t>/</t>
    </r>
    <r>
      <rPr>
        <b/>
        <sz val="12"/>
        <color rgb="FFA6A6A6"/>
        <rFont val="Verdana"/>
        <family val="2"/>
      </rPr>
      <t xml:space="preserve"> </t>
    </r>
    <r>
      <rPr>
        <b/>
        <sz val="12"/>
        <color theme="1"/>
        <rFont val="Verdana"/>
        <family val="2"/>
      </rPr>
      <t>2</t>
    </r>
  </si>
  <si>
    <r>
      <t xml:space="preserve">5. Antwoord met een merknaam.    </t>
    </r>
    <r>
      <rPr>
        <b/>
        <sz val="12"/>
        <color rgb="FFA6A6A6"/>
        <rFont val="Verdana"/>
        <family val="2"/>
      </rPr>
      <t xml:space="preserve">____ </t>
    </r>
    <r>
      <rPr>
        <b/>
        <sz val="12"/>
        <color theme="1"/>
        <rFont val="Verdana"/>
        <family val="2"/>
      </rPr>
      <t>/ 4</t>
    </r>
  </si>
  <si>
    <t>Noblissima</t>
  </si>
  <si>
    <t>prijs in euro:</t>
  </si>
  <si>
    <t>Muggi</t>
  </si>
  <si>
    <t>Everyday</t>
  </si>
  <si>
    <t>Fermette</t>
  </si>
  <si>
    <t>Davinia</t>
  </si>
  <si>
    <t>Bio Carrefour</t>
  </si>
  <si>
    <t>quotering /10:</t>
  </si>
  <si>
    <t>voedingswaarde (kcal):</t>
  </si>
  <si>
    <t xml:space="preserve">Everyday </t>
  </si>
  <si>
    <t xml:space="preserve">Bio Carrefour </t>
  </si>
  <si>
    <t>melk</t>
  </si>
  <si>
    <t xml:space="preserve">Plaats een kruisje naast de juiste ingrediënten. </t>
  </si>
  <si>
    <t>water</t>
  </si>
  <si>
    <t>vet</t>
  </si>
  <si>
    <t>suiker</t>
  </si>
  <si>
    <t>boter</t>
  </si>
  <si>
    <t>olie</t>
  </si>
  <si>
    <t>vanillepuntjes</t>
  </si>
  <si>
    <t>Modelantwoord: Dat zijn de zaadjes uit de vanillestok. / Antwoord ll. hieronder:</t>
  </si>
  <si>
    <t>Modelantwoord: Davinia bevat teveel kcal en is te zoet.  / Antwoord ll. hieronder:</t>
  </si>
  <si>
    <t>…</t>
  </si>
  <si>
    <t>Naam</t>
  </si>
  <si>
    <t>Antwoord hieronder:</t>
  </si>
  <si>
    <r>
      <t xml:space="preserve">voor: </t>
    </r>
    <r>
      <rPr>
        <sz val="12"/>
        <color theme="0"/>
        <rFont val="Verdana"/>
        <family val="2"/>
      </rPr>
      <t>(liter/ml)</t>
    </r>
  </si>
  <si>
    <t>voedingswaarde in kcal:</t>
  </si>
  <si>
    <t>Alleen 'ml' (milliliter) erbij schrijven, indien nodig.</t>
  </si>
  <si>
    <r>
      <t xml:space="preserve">3. Wat zijn de vanillepuntjes in het ijs eigenlijk?                           </t>
    </r>
    <r>
      <rPr>
        <b/>
        <sz val="12"/>
        <color rgb="FFA6A6A6"/>
        <rFont val="Verdana"/>
        <family val="2"/>
      </rPr>
      <t xml:space="preserve"> </t>
    </r>
    <r>
      <rPr>
        <b/>
        <sz val="12"/>
        <color theme="1"/>
        <rFont val="Verdana"/>
        <family val="2"/>
      </rPr>
      <t>/ 1</t>
    </r>
  </si>
  <si>
    <t>5. Antwoord met een merknaam.                                                    / 4</t>
  </si>
  <si>
    <r>
      <t xml:space="preserve">6.  Welke ingrediënten in het vanille-ijs bepaalden mee de score?    </t>
    </r>
    <r>
      <rPr>
        <b/>
        <sz val="12"/>
        <color rgb="FFA6A6A6"/>
        <rFont val="Verdana"/>
        <family val="2"/>
      </rPr>
      <t xml:space="preserve"> </t>
    </r>
    <r>
      <rPr>
        <b/>
        <sz val="12"/>
        <color theme="1"/>
        <rFont val="Verdana"/>
        <family val="2"/>
      </rPr>
      <t>/ 2</t>
    </r>
  </si>
  <si>
    <t>Sleutel:</t>
  </si>
  <si>
    <t>Antwoord:</t>
  </si>
  <si>
    <t>1 pt</t>
  </si>
  <si>
    <t>4 ptn</t>
  </si>
  <si>
    <t>7 ptn</t>
  </si>
  <si>
    <t>4ptn</t>
  </si>
  <si>
    <t>20ptn</t>
  </si>
  <si>
    <t>2ptn</t>
  </si>
  <si>
    <t xml:space="preserve">    Heb je 2 gelijke scores? Lees de bespreking nog eens grondig door.     / 4</t>
  </si>
  <si>
    <t>1. Overzicht van de geproefde soorten vanille-ijs.    /7</t>
  </si>
  <si>
    <t>2. Rangschikking van beste naar minst goede. Plaats de nummers van de soorten in de juiste volgorde.</t>
  </si>
  <si>
    <t>Verklaring van de rangschikking voor de twee producten met dezelfde score.</t>
  </si>
  <si>
    <t>1. Overzicht van soorten vanille-ijs. /7</t>
  </si>
  <si>
    <t>(= 750ml)</t>
  </si>
  <si>
    <t>lkr</t>
  </si>
  <si>
    <t>voor  
liter:</t>
  </si>
  <si>
    <r>
      <t xml:space="preserve">4. </t>
    </r>
    <r>
      <rPr>
        <b/>
        <sz val="7"/>
        <color theme="1"/>
        <rFont val="Verdana"/>
        <family val="2"/>
      </rPr>
      <t xml:space="preserve"> </t>
    </r>
    <r>
      <rPr>
        <b/>
        <sz val="12"/>
        <color theme="1"/>
        <rFont val="Verdana"/>
        <family val="2"/>
      </rPr>
      <t xml:space="preserve">Herken je de vanillestok(jes)? Kruis het gepaste vakje aan. </t>
    </r>
    <r>
      <rPr>
        <b/>
        <sz val="12"/>
        <color rgb="FFA6A6A6"/>
        <rFont val="Verdana"/>
        <family val="2"/>
      </rPr>
      <t xml:space="preserve"> </t>
    </r>
    <r>
      <rPr>
        <b/>
        <sz val="12"/>
        <color theme="1"/>
        <rFont val="Verdana"/>
        <family val="2"/>
      </rPr>
      <t>/</t>
    </r>
    <r>
      <rPr>
        <b/>
        <sz val="12"/>
        <color rgb="FFA6A6A6"/>
        <rFont val="Verdana"/>
        <family val="2"/>
      </rPr>
      <t xml:space="preserve"> 1</t>
    </r>
  </si>
  <si>
    <r>
      <t xml:space="preserve">6.  Welke ingrediënten in het vanille-ijs bepaalden mee de score?    </t>
    </r>
    <r>
      <rPr>
        <b/>
        <sz val="12"/>
        <color rgb="FFA6A6A6"/>
        <rFont val="Verdana"/>
        <family val="2"/>
      </rPr>
      <t xml:space="preserve">____ </t>
    </r>
    <r>
      <rPr>
        <b/>
        <sz val="12"/>
        <color theme="1"/>
        <rFont val="Verdana"/>
        <family val="2"/>
      </rPr>
      <t>/ 4</t>
    </r>
  </si>
  <si>
    <t>Everyday ook goed: controleer</t>
  </si>
  <si>
    <t>365 ook goed: controleer!</t>
  </si>
  <si>
    <t>2. Verschillende soorten rangschikken.  /1</t>
  </si>
  <si>
    <t xml:space="preserve"> 1 pt</t>
  </si>
  <si>
    <t>/1</t>
  </si>
  <si>
    <t>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</si>
</sst>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rgb="FFA6A6A6"/>
      <name val="Verdana"/>
      <family val="2"/>
    </font>
    <font>
      <b/>
      <sz val="7"/>
      <color theme="1"/>
      <name val="Verdana"/>
      <family val="2"/>
    </font>
    <font>
      <sz val="11"/>
      <color theme="0"/>
      <name val="Verdana"/>
      <family val="2"/>
    </font>
    <font>
      <b/>
      <sz val="11"/>
      <color rgb="FFFFFFFF"/>
      <name val="Verdana"/>
      <family val="2"/>
    </font>
    <font>
      <b/>
      <sz val="12"/>
      <color theme="0"/>
      <name val="Verdana"/>
      <family val="2"/>
    </font>
    <font>
      <sz val="12"/>
      <color theme="0"/>
      <name val="Verdana"/>
      <family val="2"/>
    </font>
    <font>
      <sz val="11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4506668294322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0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0" xfId="0" applyFont="1" applyBorder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5" borderId="1" xfId="0" applyFont="1" applyFill="1" applyBorder="1"/>
    <xf numFmtId="0" fontId="7" fillId="5" borderId="7" xfId="0" applyFont="1" applyFill="1" applyBorder="1"/>
    <xf numFmtId="0" fontId="7" fillId="6" borderId="5" xfId="0" applyFont="1" applyFill="1" applyBorder="1"/>
    <xf numFmtId="0" fontId="7" fillId="6" borderId="6" xfId="0" applyFont="1" applyFill="1" applyBorder="1"/>
    <xf numFmtId="0" fontId="7" fillId="6" borderId="7" xfId="0" applyFont="1" applyFill="1" applyBorder="1"/>
    <xf numFmtId="0" fontId="8" fillId="2" borderId="1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/>
    <xf numFmtId="0" fontId="4" fillId="0" borderId="0" xfId="0" applyFont="1" applyAlignment="1">
      <alignment horizontal="left"/>
    </xf>
    <xf numFmtId="0" fontId="7" fillId="3" borderId="1" xfId="0" applyFont="1" applyFill="1" applyBorder="1"/>
    <xf numFmtId="0" fontId="1" fillId="4" borderId="0" xfId="0" applyFont="1" applyFill="1" applyAlignment="1">
      <alignment vertical="center"/>
    </xf>
    <xf numFmtId="0" fontId="2" fillId="4" borderId="0" xfId="0" applyFont="1" applyFill="1"/>
    <xf numFmtId="0" fontId="2" fillId="4" borderId="14" xfId="0" applyFont="1" applyFill="1" applyBorder="1" applyAlignment="1">
      <alignment vertical="center" wrapText="1"/>
    </xf>
    <xf numFmtId="0" fontId="2" fillId="7" borderId="11" xfId="0" applyFont="1" applyFill="1" applyBorder="1" applyAlignment="1" applyProtection="1">
      <alignment vertical="center" wrapText="1"/>
      <protection locked="0"/>
    </xf>
    <xf numFmtId="0" fontId="2" fillId="7" borderId="13" xfId="0" applyFont="1" applyFill="1" applyBorder="1" applyAlignment="1" applyProtection="1">
      <alignment vertical="center" wrapText="1"/>
      <protection locked="0"/>
    </xf>
    <xf numFmtId="0" fontId="2" fillId="11" borderId="1" xfId="0" applyFont="1" applyFill="1" applyBorder="1" applyAlignment="1" applyProtection="1">
      <alignment horizontal="center"/>
      <protection locked="0"/>
    </xf>
    <xf numFmtId="0" fontId="2" fillId="11" borderId="7" xfId="0" applyFont="1" applyFill="1" applyBorder="1" applyAlignment="1" applyProtection="1">
      <alignment horizontal="center"/>
      <protection locked="0"/>
    </xf>
    <xf numFmtId="0" fontId="2" fillId="7" borderId="3" xfId="0" applyFont="1" applyFill="1" applyBorder="1" applyProtection="1">
      <protection locked="0"/>
    </xf>
    <xf numFmtId="0" fontId="2" fillId="7" borderId="4" xfId="0" applyFont="1" applyFill="1" applyBorder="1" applyProtection="1">
      <protection locked="0"/>
    </xf>
    <xf numFmtId="0" fontId="2" fillId="7" borderId="1" xfId="0" applyFont="1" applyFill="1" applyBorder="1" applyProtection="1">
      <protection locked="0"/>
    </xf>
    <xf numFmtId="0" fontId="11" fillId="0" borderId="0" xfId="0" applyFont="1" applyFill="1" applyBorder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" fillId="4" borderId="0" xfId="0" applyFont="1" applyFill="1" applyAlignment="1" applyProtection="1">
      <alignment vertical="center"/>
      <protection locked="0"/>
    </xf>
    <xf numFmtId="0" fontId="2" fillId="4" borderId="0" xfId="0" applyFont="1" applyFill="1" applyProtection="1">
      <protection locked="0"/>
    </xf>
    <xf numFmtId="0" fontId="0" fillId="9" borderId="8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8" xfId="0" applyBorder="1" applyProtection="1">
      <protection locked="0"/>
    </xf>
    <xf numFmtId="0" fontId="9" fillId="5" borderId="8" xfId="0" applyFont="1" applyFill="1" applyBorder="1" applyAlignment="1" applyProtection="1">
      <alignment vertical="center" wrapText="1"/>
      <protection locked="0"/>
    </xf>
    <xf numFmtId="0" fontId="9" fillId="5" borderId="9" xfId="0" applyFont="1" applyFill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9" borderId="11" xfId="0" applyFont="1" applyFill="1" applyBorder="1" applyAlignment="1" applyProtection="1">
      <alignment vertical="center" wrapText="1"/>
      <protection locked="0"/>
    </xf>
    <xf numFmtId="0" fontId="0" fillId="0" borderId="3" xfId="0" applyBorder="1" applyProtection="1">
      <protection locked="0"/>
    </xf>
    <xf numFmtId="0" fontId="2" fillId="9" borderId="0" xfId="0" quotePrefix="1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0" fillId="0" borderId="0" xfId="0" applyBorder="1" applyProtection="1">
      <protection locked="0"/>
    </xf>
    <xf numFmtId="0" fontId="2" fillId="9" borderId="1" xfId="0" applyFont="1" applyFill="1" applyBorder="1" applyAlignment="1" applyProtection="1">
      <alignment horizontal="center"/>
      <protection locked="0"/>
    </xf>
    <xf numFmtId="1" fontId="0" fillId="9" borderId="8" xfId="0" applyNumberFormat="1" applyFill="1" applyBorder="1" applyProtection="1">
      <protection locked="0"/>
    </xf>
    <xf numFmtId="0" fontId="0" fillId="9" borderId="1" xfId="0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7" fillId="5" borderId="7" xfId="0" applyFont="1" applyFill="1" applyBorder="1" applyProtection="1">
      <protection locked="0"/>
    </xf>
    <xf numFmtId="0" fontId="2" fillId="0" borderId="3" xfId="0" applyFont="1" applyBorder="1" applyProtection="1">
      <protection locked="0"/>
    </xf>
    <xf numFmtId="0" fontId="11" fillId="10" borderId="5" xfId="0" applyFont="1" applyFill="1" applyBorder="1" applyProtection="1">
      <protection locked="0"/>
    </xf>
    <xf numFmtId="0" fontId="11" fillId="10" borderId="6" xfId="0" applyFont="1" applyFill="1" applyBorder="1" applyProtection="1">
      <protection locked="0"/>
    </xf>
    <xf numFmtId="0" fontId="11" fillId="10" borderId="7" xfId="0" applyFont="1" applyFill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7" borderId="0" xfId="0" applyFont="1" applyFill="1" applyProtection="1">
      <protection locked="0"/>
    </xf>
    <xf numFmtId="0" fontId="11" fillId="8" borderId="5" xfId="0" applyFont="1" applyFill="1" applyBorder="1" applyProtection="1">
      <protection locked="0"/>
    </xf>
    <xf numFmtId="0" fontId="11" fillId="8" borderId="6" xfId="0" applyFont="1" applyFill="1" applyBorder="1" applyProtection="1">
      <protection locked="0"/>
    </xf>
    <xf numFmtId="0" fontId="11" fillId="8" borderId="7" xfId="0" applyFont="1" applyFill="1" applyBorder="1" applyProtection="1">
      <protection locked="0"/>
    </xf>
    <xf numFmtId="0" fontId="2" fillId="9" borderId="0" xfId="0" applyFont="1" applyFill="1" applyProtection="1">
      <protection locked="0"/>
    </xf>
    <xf numFmtId="0" fontId="0" fillId="9" borderId="0" xfId="0" applyFill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0" fillId="4" borderId="2" xfId="0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4" borderId="1" xfId="0" applyFont="1" applyFill="1" applyBorder="1" applyProtection="1">
      <protection locked="0"/>
    </xf>
    <xf numFmtId="0" fontId="2" fillId="7" borderId="1" xfId="0" applyFont="1" applyFill="1" applyBorder="1" applyAlignment="1" applyProtection="1">
      <protection locked="0"/>
    </xf>
    <xf numFmtId="0" fontId="0" fillId="7" borderId="1" xfId="0" applyFill="1" applyBorder="1" applyAlignment="1" applyProtection="1">
      <protection locked="0"/>
    </xf>
    <xf numFmtId="0" fontId="2" fillId="7" borderId="0" xfId="0" applyFont="1" applyFill="1" applyAlignment="1" applyProtection="1">
      <protection locked="0"/>
    </xf>
    <xf numFmtId="0" fontId="0" fillId="7" borderId="0" xfId="0" applyFill="1" applyAlignment="1" applyProtection="1">
      <protection locked="0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/>
    <xf numFmtId="0" fontId="2" fillId="0" borderId="0" xfId="0" applyFont="1" applyBorder="1" applyAlignment="1"/>
    <xf numFmtId="0" fontId="0" fillId="0" borderId="0" xfId="0" applyAlignment="1" applyProtection="1"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0" fillId="9" borderId="0" xfId="0" applyFill="1" applyAlignment="1" applyProtection="1"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workbookViewId="0">
      <selection activeCell="E39" sqref="E39:E42"/>
    </sheetView>
  </sheetViews>
  <sheetFormatPr defaultRowHeight="15" x14ac:dyDescent="0.25"/>
  <cols>
    <col min="1" max="1" width="21.140625" customWidth="1"/>
    <col min="2" max="2" width="15.42578125" customWidth="1"/>
    <col min="3" max="3" width="11.5703125" customWidth="1"/>
    <col min="4" max="4" width="13.7109375" customWidth="1"/>
    <col min="5" max="5" width="22.85546875" customWidth="1"/>
    <col min="6" max="6" width="15.28515625" customWidth="1"/>
  </cols>
  <sheetData>
    <row r="1" spans="1:9" x14ac:dyDescent="0.25">
      <c r="A1" s="11" t="s">
        <v>0</v>
      </c>
      <c r="B1" s="72" t="s">
        <v>37</v>
      </c>
      <c r="C1" s="73"/>
      <c r="D1" s="73"/>
      <c r="E1" s="73"/>
      <c r="F1" s="1"/>
      <c r="G1" s="1"/>
      <c r="H1" s="1"/>
      <c r="I1" s="1"/>
    </row>
    <row r="2" spans="1:9" x14ac:dyDescent="0.25">
      <c r="A2" s="11" t="s">
        <v>1</v>
      </c>
      <c r="B2" s="72" t="s">
        <v>37</v>
      </c>
      <c r="C2" s="73"/>
      <c r="D2" s="73"/>
      <c r="E2" s="73"/>
      <c r="F2" s="1"/>
      <c r="G2" s="1"/>
      <c r="H2" s="1"/>
      <c r="I2" s="1"/>
    </row>
    <row r="3" spans="1:9" ht="18" x14ac:dyDescent="0.25">
      <c r="A3" s="18" t="s">
        <v>2</v>
      </c>
      <c r="B3" s="19"/>
      <c r="C3" s="19"/>
      <c r="D3" s="19"/>
      <c r="E3" s="19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15.75" x14ac:dyDescent="0.25">
      <c r="A5" s="2" t="s">
        <v>55</v>
      </c>
      <c r="B5" s="1"/>
      <c r="C5" s="1"/>
      <c r="D5" s="1"/>
      <c r="E5" s="1"/>
      <c r="F5" s="1"/>
      <c r="G5" s="1"/>
      <c r="H5" s="1"/>
      <c r="I5" s="1"/>
    </row>
    <row r="6" spans="1:9" ht="15.75" thickBot="1" x14ac:dyDescent="0.3">
      <c r="A6" s="1" t="s">
        <v>42</v>
      </c>
      <c r="B6" s="1"/>
      <c r="C6" s="1"/>
      <c r="D6" s="1"/>
      <c r="E6" s="1"/>
      <c r="F6" s="1"/>
      <c r="G6" s="1"/>
      <c r="H6" s="1"/>
      <c r="I6" s="1"/>
    </row>
    <row r="7" spans="1:9" ht="30.75" thickBot="1" x14ac:dyDescent="0.3">
      <c r="A7" s="12" t="s">
        <v>0</v>
      </c>
      <c r="B7" s="13" t="s">
        <v>3</v>
      </c>
      <c r="C7" s="13" t="s">
        <v>17</v>
      </c>
      <c r="D7" s="13" t="s">
        <v>61</v>
      </c>
      <c r="E7" s="13" t="s">
        <v>41</v>
      </c>
      <c r="F7" s="13" t="s">
        <v>23</v>
      </c>
      <c r="G7" s="1"/>
      <c r="H7" s="1"/>
      <c r="I7" s="1"/>
    </row>
    <row r="8" spans="1:9" ht="31.5" customHeight="1" thickBot="1" x14ac:dyDescent="0.3">
      <c r="A8" s="3" t="s">
        <v>16</v>
      </c>
      <c r="B8" s="21"/>
      <c r="C8" s="21"/>
      <c r="D8" s="21"/>
      <c r="E8" s="21"/>
      <c r="F8" s="21"/>
      <c r="G8" s="1"/>
      <c r="H8" s="1"/>
      <c r="I8" s="1"/>
    </row>
    <row r="9" spans="1:9" ht="32.25" customHeight="1" thickBot="1" x14ac:dyDescent="0.3">
      <c r="A9" s="3" t="s">
        <v>18</v>
      </c>
      <c r="B9" s="21"/>
      <c r="C9" s="21"/>
      <c r="D9" s="21"/>
      <c r="E9" s="21"/>
      <c r="F9" s="21"/>
      <c r="G9" s="1"/>
      <c r="H9" s="1"/>
      <c r="I9" s="1"/>
    </row>
    <row r="10" spans="1:9" ht="31.5" customHeight="1" thickBot="1" x14ac:dyDescent="0.3">
      <c r="A10" s="3" t="s">
        <v>19</v>
      </c>
      <c r="B10" s="21"/>
      <c r="C10" s="21"/>
      <c r="D10" s="21"/>
      <c r="E10" s="21"/>
      <c r="F10" s="22"/>
      <c r="G10" s="20"/>
      <c r="H10" s="1"/>
      <c r="I10" s="1"/>
    </row>
    <row r="11" spans="1:9" ht="33" customHeight="1" thickBot="1" x14ac:dyDescent="0.3">
      <c r="A11" s="3" t="s">
        <v>20</v>
      </c>
      <c r="B11" s="21"/>
      <c r="C11" s="21"/>
      <c r="D11" s="21"/>
      <c r="E11" s="21"/>
      <c r="F11" s="21"/>
      <c r="G11" s="1"/>
      <c r="H11" s="1"/>
      <c r="I11" s="1"/>
    </row>
    <row r="12" spans="1:9" ht="32.25" customHeight="1" thickBot="1" x14ac:dyDescent="0.3">
      <c r="A12" s="3" t="s">
        <v>21</v>
      </c>
      <c r="B12" s="21"/>
      <c r="C12" s="21"/>
      <c r="D12" s="21"/>
      <c r="E12" s="21"/>
      <c r="F12" s="21"/>
      <c r="G12" s="1"/>
      <c r="H12" s="1"/>
      <c r="I12" s="1"/>
    </row>
    <row r="13" spans="1:9" ht="31.5" customHeight="1" thickBot="1" x14ac:dyDescent="0.3">
      <c r="A13" s="14">
        <v>365</v>
      </c>
      <c r="B13" s="21"/>
      <c r="C13" s="21"/>
      <c r="D13" s="21"/>
      <c r="E13" s="21"/>
      <c r="F13" s="21"/>
      <c r="G13" s="1"/>
      <c r="H13" s="1"/>
      <c r="I13" s="1"/>
    </row>
    <row r="14" spans="1:9" ht="30.75" customHeight="1" thickBot="1" x14ac:dyDescent="0.3">
      <c r="A14" s="3" t="s">
        <v>22</v>
      </c>
      <c r="B14" s="21"/>
      <c r="C14" s="21"/>
      <c r="D14" s="21"/>
      <c r="E14" s="21"/>
      <c r="F14" s="2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5" t="s">
        <v>56</v>
      </c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6" t="s">
        <v>54</v>
      </c>
      <c r="B17" s="1"/>
      <c r="C17" s="1"/>
      <c r="D17" s="1"/>
      <c r="E17" s="1"/>
      <c r="F17" s="1" t="s">
        <v>68</v>
      </c>
      <c r="G17" s="1"/>
      <c r="H17" s="1"/>
      <c r="I17" s="1"/>
    </row>
    <row r="18" spans="1:9" ht="28.5" customHeight="1" x14ac:dyDescent="0.25">
      <c r="A18" s="23"/>
      <c r="B18" s="23"/>
      <c r="C18" s="23"/>
      <c r="D18" s="23"/>
      <c r="E18" s="23"/>
      <c r="F18" s="23"/>
      <c r="G18" s="24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5" t="s">
        <v>4</v>
      </c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 t="s">
        <v>39</v>
      </c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74"/>
      <c r="B22" s="75"/>
      <c r="C22" s="75"/>
      <c r="D22" s="75"/>
      <c r="E22" s="75"/>
      <c r="F22" s="75"/>
      <c r="G22" s="75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ht="15.75" x14ac:dyDescent="0.25">
      <c r="A24" s="2" t="s">
        <v>43</v>
      </c>
      <c r="B24" s="4"/>
      <c r="C24" s="4"/>
      <c r="D24" s="1"/>
      <c r="E24" s="1"/>
      <c r="F24" s="1"/>
      <c r="G24" s="1"/>
      <c r="H24" s="1"/>
      <c r="I24" s="1"/>
    </row>
    <row r="25" spans="1:9" x14ac:dyDescent="0.25">
      <c r="A25" s="1" t="s">
        <v>39</v>
      </c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74"/>
      <c r="B26" s="75"/>
      <c r="C26" s="75"/>
      <c r="D26" s="75"/>
      <c r="E26" s="75"/>
      <c r="F26" s="75"/>
      <c r="G26" s="79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5" t="s">
        <v>62</v>
      </c>
      <c r="B28" s="4"/>
      <c r="C28" s="4"/>
      <c r="D28" s="4"/>
      <c r="E28" s="4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B30" s="6" t="s">
        <v>5</v>
      </c>
      <c r="C30" s="6" t="s">
        <v>6</v>
      </c>
      <c r="D30" s="7" t="s">
        <v>7</v>
      </c>
      <c r="E30" s="1"/>
      <c r="F30" s="1"/>
      <c r="G30" s="1"/>
      <c r="H30" s="1"/>
      <c r="I30" s="1"/>
    </row>
    <row r="31" spans="1:9" x14ac:dyDescent="0.25">
      <c r="B31" s="25"/>
      <c r="C31" s="25"/>
      <c r="D31" s="26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10" ht="15.75" x14ac:dyDescent="0.25">
      <c r="A33" s="2" t="s">
        <v>12</v>
      </c>
      <c r="B33" s="4"/>
      <c r="C33" s="1"/>
      <c r="D33" s="1"/>
      <c r="E33" s="1"/>
      <c r="F33" s="1"/>
      <c r="G33" s="1"/>
      <c r="H33" s="1"/>
      <c r="I33" s="1"/>
    </row>
    <row r="34" spans="1:10" x14ac:dyDescent="0.25">
      <c r="A34" s="1" t="s">
        <v>39</v>
      </c>
      <c r="B34" s="1"/>
      <c r="C34" s="1"/>
      <c r="D34" s="1"/>
      <c r="E34" s="1"/>
      <c r="F34" s="1"/>
      <c r="G34" s="1"/>
      <c r="H34" s="1"/>
      <c r="I34" s="1"/>
    </row>
    <row r="35" spans="1:10" x14ac:dyDescent="0.25">
      <c r="A35" s="74"/>
      <c r="B35" s="75"/>
      <c r="C35" s="75"/>
      <c r="D35" s="75"/>
      <c r="E35" s="75"/>
      <c r="F35" s="75"/>
      <c r="G35" s="1"/>
      <c r="H35" s="1"/>
      <c r="I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10" x14ac:dyDescent="0.25">
      <c r="A37" s="5" t="s">
        <v>44</v>
      </c>
      <c r="B37" s="4"/>
      <c r="C37" s="4"/>
      <c r="D37" s="1"/>
      <c r="E37" s="1"/>
      <c r="F37" s="1"/>
      <c r="G37" s="1"/>
      <c r="H37" s="1"/>
      <c r="I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10" x14ac:dyDescent="0.25">
      <c r="A39" s="8" t="s">
        <v>8</v>
      </c>
      <c r="B39" s="9"/>
      <c r="C39" s="9"/>
      <c r="D39" s="10"/>
      <c r="E39" s="27"/>
      <c r="F39" s="1"/>
      <c r="G39" s="1"/>
      <c r="H39" s="1"/>
      <c r="I39" s="1"/>
    </row>
    <row r="40" spans="1:10" x14ac:dyDescent="0.25">
      <c r="A40" s="8" t="s">
        <v>9</v>
      </c>
      <c r="B40" s="9"/>
      <c r="C40" s="9"/>
      <c r="D40" s="10"/>
      <c r="E40" s="27"/>
      <c r="F40" s="1"/>
      <c r="G40" s="1"/>
      <c r="H40" s="1"/>
      <c r="I40" s="1"/>
    </row>
    <row r="41" spans="1:10" x14ac:dyDescent="0.25">
      <c r="A41" s="8" t="s">
        <v>10</v>
      </c>
      <c r="B41" s="9"/>
      <c r="C41" s="9"/>
      <c r="D41" s="10"/>
      <c r="E41" s="27"/>
      <c r="F41" s="1"/>
      <c r="G41" s="1"/>
      <c r="H41" s="1"/>
      <c r="I41" s="1"/>
    </row>
    <row r="42" spans="1:10" x14ac:dyDescent="0.25">
      <c r="A42" s="8" t="s">
        <v>11</v>
      </c>
      <c r="B42" s="9"/>
      <c r="C42" s="9"/>
      <c r="D42" s="10"/>
      <c r="E42" s="25"/>
      <c r="F42" s="1"/>
      <c r="G42" s="1"/>
      <c r="H42" s="1"/>
      <c r="I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10" x14ac:dyDescent="0.25">
      <c r="A44" s="76" t="s">
        <v>45</v>
      </c>
      <c r="B44" s="77"/>
      <c r="C44" s="77"/>
      <c r="D44" s="77"/>
      <c r="E44" s="77"/>
      <c r="F44" s="77"/>
      <c r="G44" s="77"/>
      <c r="H44" s="77"/>
      <c r="I44" s="77"/>
      <c r="J44" s="77"/>
    </row>
    <row r="45" spans="1:10" x14ac:dyDescent="0.25">
      <c r="A45" s="78" t="s">
        <v>28</v>
      </c>
      <c r="B45" s="77"/>
      <c r="C45" s="77"/>
      <c r="D45" s="77"/>
      <c r="E45" s="77"/>
      <c r="F45" s="77"/>
      <c r="G45" s="1"/>
      <c r="H45" s="1"/>
      <c r="I45" s="1"/>
    </row>
    <row r="46" spans="1:10" x14ac:dyDescent="0.25">
      <c r="A46" s="1"/>
      <c r="B46" s="15"/>
      <c r="C46" s="15"/>
      <c r="D46" s="1"/>
      <c r="E46" s="1"/>
      <c r="F46" s="1"/>
      <c r="G46" s="1"/>
      <c r="H46" s="1"/>
      <c r="I46" s="1"/>
    </row>
    <row r="47" spans="1:10" x14ac:dyDescent="0.25">
      <c r="A47" s="17" t="s">
        <v>29</v>
      </c>
      <c r="B47" s="27"/>
      <c r="C47" s="15"/>
      <c r="D47" s="1"/>
      <c r="E47" s="1"/>
      <c r="F47" s="1"/>
      <c r="G47" s="1"/>
      <c r="H47" s="1"/>
      <c r="I47" s="1"/>
    </row>
    <row r="48" spans="1:10" x14ac:dyDescent="0.25">
      <c r="A48" s="17" t="s">
        <v>30</v>
      </c>
      <c r="B48" s="27"/>
      <c r="C48" s="1"/>
      <c r="D48" s="1"/>
      <c r="E48" s="1"/>
      <c r="F48" s="1"/>
      <c r="G48" s="1"/>
      <c r="H48" s="1"/>
      <c r="I48" s="1"/>
    </row>
    <row r="49" spans="1:9" x14ac:dyDescent="0.25">
      <c r="A49" s="17" t="s">
        <v>31</v>
      </c>
      <c r="B49" s="27"/>
      <c r="C49" s="1"/>
      <c r="D49" s="1"/>
      <c r="E49" s="1"/>
      <c r="F49" s="1"/>
      <c r="G49" s="1"/>
      <c r="H49" s="1"/>
      <c r="I49" s="1"/>
    </row>
    <row r="50" spans="1:9" x14ac:dyDescent="0.25">
      <c r="A50" s="17" t="s">
        <v>32</v>
      </c>
      <c r="B50" s="27"/>
      <c r="C50" s="1"/>
      <c r="D50" s="1"/>
      <c r="E50" s="1"/>
      <c r="F50" s="1"/>
      <c r="G50" s="1"/>
      <c r="H50" s="1"/>
      <c r="I50" s="1"/>
    </row>
    <row r="51" spans="1:9" x14ac:dyDescent="0.25">
      <c r="A51" s="17" t="s">
        <v>33</v>
      </c>
      <c r="B51" s="27"/>
      <c r="C51" s="1"/>
      <c r="D51" s="1"/>
      <c r="E51" s="1"/>
      <c r="F51" s="1"/>
      <c r="G51" s="1"/>
      <c r="H51" s="1"/>
      <c r="I51" s="1"/>
    </row>
    <row r="52" spans="1:9" x14ac:dyDescent="0.25">
      <c r="A52" s="17" t="s">
        <v>34</v>
      </c>
      <c r="B52" s="27"/>
      <c r="C52" s="1"/>
      <c r="D52" s="1"/>
      <c r="E52" s="1"/>
      <c r="F52" s="1"/>
      <c r="G52" s="1"/>
      <c r="H52" s="1"/>
      <c r="I52" s="1"/>
    </row>
    <row r="53" spans="1:9" x14ac:dyDescent="0.25">
      <c r="A53" s="17" t="s">
        <v>27</v>
      </c>
      <c r="B53" s="27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</row>
    <row r="71" spans="1:9" x14ac:dyDescent="0.25">
      <c r="A71" s="1"/>
      <c r="B71" s="1"/>
      <c r="C71" s="1"/>
      <c r="D71" s="1"/>
      <c r="E71" s="1"/>
    </row>
    <row r="72" spans="1:9" x14ac:dyDescent="0.25">
      <c r="A72" s="1"/>
      <c r="B72" s="1"/>
      <c r="C72" s="1"/>
      <c r="D72" s="1"/>
      <c r="E72" s="1"/>
    </row>
    <row r="73" spans="1:9" x14ac:dyDescent="0.25">
      <c r="A73" s="1"/>
      <c r="B73" s="1"/>
      <c r="C73" s="1"/>
      <c r="D73" s="1"/>
      <c r="E73" s="1"/>
    </row>
    <row r="74" spans="1:9" x14ac:dyDescent="0.25">
      <c r="A74" s="1"/>
      <c r="B74" s="1"/>
      <c r="C74" s="1"/>
      <c r="D74" s="1"/>
      <c r="E74" s="1"/>
    </row>
    <row r="75" spans="1:9" x14ac:dyDescent="0.25">
      <c r="A75" s="1"/>
      <c r="B75" s="1"/>
      <c r="C75" s="1"/>
      <c r="D75" s="1"/>
      <c r="E75" s="1"/>
    </row>
    <row r="76" spans="1:9" x14ac:dyDescent="0.25">
      <c r="A76" s="1"/>
      <c r="B76" s="1"/>
      <c r="C76" s="1"/>
      <c r="D76" s="1"/>
      <c r="E76" s="1"/>
    </row>
    <row r="77" spans="1:9" x14ac:dyDescent="0.25">
      <c r="A77" s="1"/>
      <c r="B77" s="1"/>
      <c r="C77" s="1"/>
      <c r="D77" s="1"/>
      <c r="E77" s="1"/>
    </row>
  </sheetData>
  <sheetProtection password="CC62" sheet="1" objects="1" scenarios="1" selectLockedCells="1"/>
  <mergeCells count="7">
    <mergeCell ref="B1:E1"/>
    <mergeCell ref="B2:E2"/>
    <mergeCell ref="A22:G22"/>
    <mergeCell ref="A44:J44"/>
    <mergeCell ref="A45:F45"/>
    <mergeCell ref="A35:F35"/>
    <mergeCell ref="A26:G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workbookViewId="0">
      <selection activeCell="J14" sqref="J14"/>
    </sheetView>
  </sheetViews>
  <sheetFormatPr defaultRowHeight="15" x14ac:dyDescent="0.25"/>
  <cols>
    <col min="1" max="1" width="21.140625" style="31" customWidth="1"/>
    <col min="2" max="2" width="15.42578125" style="31" customWidth="1"/>
    <col min="3" max="3" width="11.5703125" style="31" customWidth="1"/>
    <col min="4" max="4" width="13.7109375" style="31" customWidth="1"/>
    <col min="5" max="5" width="22.85546875" style="31" customWidth="1"/>
    <col min="6" max="6" width="15.28515625" style="31" customWidth="1"/>
    <col min="7" max="7" width="10.42578125" style="31" bestFit="1" customWidth="1"/>
    <col min="8" max="11" width="9.140625" style="31"/>
    <col min="12" max="12" width="10.5703125" style="31" customWidth="1"/>
    <col min="13" max="16384" width="9.140625" style="31"/>
  </cols>
  <sheetData>
    <row r="1" spans="1:12" x14ac:dyDescent="0.25">
      <c r="A1" s="28" t="s">
        <v>38</v>
      </c>
      <c r="B1" s="29" t="str">
        <f>'blad 1'!B1</f>
        <v>…</v>
      </c>
      <c r="C1" s="29"/>
      <c r="D1" s="29"/>
      <c r="E1" s="29"/>
      <c r="F1" s="29"/>
      <c r="G1" s="30"/>
    </row>
    <row r="2" spans="1:12" ht="15.75" thickBot="1" x14ac:dyDescent="0.3">
      <c r="A2" s="28" t="s">
        <v>1</v>
      </c>
      <c r="B2" s="29" t="str">
        <f>'blad 1'!B2</f>
        <v>…</v>
      </c>
      <c r="C2" s="29"/>
      <c r="D2" s="29"/>
      <c r="E2" s="29"/>
      <c r="F2" s="29"/>
      <c r="G2" s="30"/>
    </row>
    <row r="3" spans="1:12" ht="18.75" thickBot="1" x14ac:dyDescent="0.3">
      <c r="A3" s="32" t="s">
        <v>2</v>
      </c>
      <c r="B3" s="33"/>
      <c r="C3" s="33"/>
      <c r="D3" s="33"/>
      <c r="E3" s="33"/>
      <c r="F3" s="33"/>
      <c r="G3" s="30"/>
      <c r="K3" s="31" t="s">
        <v>52</v>
      </c>
      <c r="L3" s="53">
        <f>SUM(L5+L19+L22+L26+L31+L37+L44)</f>
        <v>0</v>
      </c>
    </row>
    <row r="4" spans="1:12" ht="15.75" thickBot="1" x14ac:dyDescent="0.3">
      <c r="A4" s="30"/>
      <c r="B4" s="30"/>
      <c r="C4" s="30"/>
      <c r="D4" s="30"/>
      <c r="E4" s="30"/>
      <c r="F4" s="30"/>
      <c r="G4" s="30"/>
    </row>
    <row r="5" spans="1:12" ht="16.5" thickBot="1" x14ac:dyDescent="0.3">
      <c r="A5" s="35" t="s">
        <v>58</v>
      </c>
      <c r="B5" s="30"/>
      <c r="C5" s="30"/>
      <c r="D5" s="30"/>
      <c r="E5" s="30"/>
      <c r="F5" s="30"/>
      <c r="G5" s="30"/>
      <c r="K5" s="31" t="s">
        <v>50</v>
      </c>
      <c r="L5" s="36">
        <f>SUM(L8:L14)</f>
        <v>0</v>
      </c>
    </row>
    <row r="6" spans="1:12" ht="15.75" thickBot="1" x14ac:dyDescent="0.3">
      <c r="A6" s="30"/>
      <c r="B6" s="30"/>
      <c r="C6" s="30"/>
      <c r="D6" s="30"/>
      <c r="E6" s="30"/>
      <c r="F6" s="30"/>
      <c r="G6" s="30"/>
    </row>
    <row r="7" spans="1:12" ht="30.75" thickBot="1" x14ac:dyDescent="0.3">
      <c r="A7" s="37" t="s">
        <v>0</v>
      </c>
      <c r="B7" s="38" t="s">
        <v>3</v>
      </c>
      <c r="C7" s="38" t="s">
        <v>17</v>
      </c>
      <c r="D7" s="38" t="s">
        <v>40</v>
      </c>
      <c r="E7" s="38" t="s">
        <v>24</v>
      </c>
      <c r="F7" s="38" t="s">
        <v>23</v>
      </c>
      <c r="G7" s="30"/>
    </row>
    <row r="8" spans="1:12" ht="22.5" customHeight="1" thickBot="1" x14ac:dyDescent="0.3">
      <c r="A8" s="39" t="s">
        <v>16</v>
      </c>
      <c r="B8" s="21">
        <f>'blad 1'!B8</f>
        <v>0</v>
      </c>
      <c r="C8" s="21">
        <f>'blad 1'!C8</f>
        <v>0</v>
      </c>
      <c r="D8" s="21">
        <f>'blad 1'!D8</f>
        <v>0</v>
      </c>
      <c r="E8" s="21">
        <f>'blad 1'!E8</f>
        <v>0</v>
      </c>
      <c r="F8" s="21">
        <f>'blad 1'!F8</f>
        <v>0</v>
      </c>
      <c r="G8" s="30">
        <f>IF('blad 1'!B8="Lidl",0.2,0)</f>
        <v>0</v>
      </c>
      <c r="H8" s="30">
        <f>IF('blad 1'!C8=1.49,0.2,0)</f>
        <v>0</v>
      </c>
      <c r="I8" s="31">
        <f>IF('blad 1'!D8=2,0.2,0)</f>
        <v>0</v>
      </c>
      <c r="J8" s="31">
        <f>IF('blad 1'!E8=244,0.2,0)</f>
        <v>0</v>
      </c>
      <c r="K8" s="31">
        <f>IF('blad 1'!F8=7,0.2,0)</f>
        <v>0</v>
      </c>
      <c r="L8" s="40">
        <f>SUM(G8:K8)</f>
        <v>0</v>
      </c>
    </row>
    <row r="9" spans="1:12" ht="20.25" customHeight="1" thickBot="1" x14ac:dyDescent="0.3">
      <c r="A9" s="39" t="s">
        <v>18</v>
      </c>
      <c r="B9" s="21">
        <f>'blad 1'!B9</f>
        <v>0</v>
      </c>
      <c r="C9" s="21">
        <f>'blad 1'!C9</f>
        <v>0</v>
      </c>
      <c r="D9" s="21">
        <f>'blad 1'!D9</f>
        <v>0</v>
      </c>
      <c r="E9" s="21">
        <f>'blad 1'!E9</f>
        <v>0</v>
      </c>
      <c r="F9" s="21">
        <f>'blad 1'!F9</f>
        <v>0</v>
      </c>
      <c r="G9" s="30">
        <f>IF('blad 1'!B9="Aldi",0.2,0)</f>
        <v>0</v>
      </c>
      <c r="H9" s="30">
        <f>IF('blad 1'!C9=1.49,0.2,0)</f>
        <v>0</v>
      </c>
      <c r="I9" s="31">
        <f>IF('blad 1'!D9=1,0.2,0)</f>
        <v>0</v>
      </c>
      <c r="J9" s="31">
        <f>IF('blad 1'!E9=216,0.2,0)</f>
        <v>0</v>
      </c>
      <c r="K9" s="31">
        <f>IF('blad 1'!F9=6.5,0.2,0)</f>
        <v>0</v>
      </c>
      <c r="L9" s="41">
        <f t="shared" ref="L9:L14" si="0">SUM(G9:K9)</f>
        <v>0</v>
      </c>
    </row>
    <row r="10" spans="1:12" ht="21.75" customHeight="1" thickBot="1" x14ac:dyDescent="0.3">
      <c r="A10" s="39" t="s">
        <v>19</v>
      </c>
      <c r="B10" s="21">
        <f>'blad 1'!B10</f>
        <v>0</v>
      </c>
      <c r="C10" s="21">
        <f>'blad 1'!C10</f>
        <v>0</v>
      </c>
      <c r="D10" s="21">
        <f>'blad 1'!D10</f>
        <v>0</v>
      </c>
      <c r="E10" s="21">
        <f>'blad 1'!E10</f>
        <v>0</v>
      </c>
      <c r="F10" s="21">
        <f>'blad 1'!F10</f>
        <v>0</v>
      </c>
      <c r="G10" s="30">
        <f>IF('blad 1'!B10="Colruyt",0.2,0)</f>
        <v>0</v>
      </c>
      <c r="H10" s="30">
        <f>IF('blad 1'!C10=1.65,0.2,0)</f>
        <v>0</v>
      </c>
      <c r="I10" s="31">
        <f>IF('blad 1'!D10=2.5,0.2,0)</f>
        <v>0</v>
      </c>
      <c r="J10" s="31">
        <f>IF('blad 1'!E10=187,0.2,0)</f>
        <v>0</v>
      </c>
      <c r="K10" s="31">
        <f>IF('blad 1'!F10=4,0.2,0)</f>
        <v>0</v>
      </c>
      <c r="L10" s="41">
        <f t="shared" si="0"/>
        <v>0</v>
      </c>
    </row>
    <row r="11" spans="1:12" ht="21.75" customHeight="1" thickBot="1" x14ac:dyDescent="0.3">
      <c r="A11" s="39" t="s">
        <v>20</v>
      </c>
      <c r="B11" s="21">
        <f>'blad 1'!B11</f>
        <v>0</v>
      </c>
      <c r="C11" s="21">
        <f>'blad 1'!C11</f>
        <v>0</v>
      </c>
      <c r="D11" s="21">
        <f>'blad 1'!D11</f>
        <v>0</v>
      </c>
      <c r="E11" s="21">
        <f>'blad 1'!E11</f>
        <v>0</v>
      </c>
      <c r="F11" s="21">
        <f>'blad 1'!F11</f>
        <v>0</v>
      </c>
      <c r="G11" s="30">
        <f>IF('blad 1'!B11="Alvo",0.2,0)</f>
        <v>0</v>
      </c>
      <c r="H11" s="30">
        <f>IF('blad 1'!C11=3.58,0.2,0)</f>
        <v>0</v>
      </c>
      <c r="I11" s="31">
        <f>IF('blad 1'!D11=1,0.2,0)</f>
        <v>0</v>
      </c>
      <c r="J11" s="31">
        <f>IF('blad 1'!E11=190,0.2,0)</f>
        <v>0</v>
      </c>
      <c r="K11" s="31">
        <f>IF('blad 1'!F11=6,0.2,0)</f>
        <v>0</v>
      </c>
      <c r="L11" s="41">
        <f t="shared" si="0"/>
        <v>0</v>
      </c>
    </row>
    <row r="12" spans="1:12" ht="18" customHeight="1" thickBot="1" x14ac:dyDescent="0.3">
      <c r="A12" s="39" t="s">
        <v>21</v>
      </c>
      <c r="B12" s="21">
        <f>'blad 1'!B12</f>
        <v>0</v>
      </c>
      <c r="C12" s="21">
        <f>'blad 1'!C12</f>
        <v>0</v>
      </c>
      <c r="D12" s="21">
        <f>'blad 1'!D12</f>
        <v>0</v>
      </c>
      <c r="E12" s="21">
        <f>'blad 1'!E12</f>
        <v>0</v>
      </c>
      <c r="F12" s="21">
        <f>'blad 1'!F12</f>
        <v>0</v>
      </c>
      <c r="G12" s="30">
        <f>IF('blad 1'!B12="Colruyt",0.2,0)</f>
        <v>0</v>
      </c>
      <c r="H12" s="30">
        <f>IF('blad 1'!C12=3.95,0.2,0)</f>
        <v>0</v>
      </c>
      <c r="I12" s="31">
        <f>IF('blad 1'!D12=1.5,0.2,0)</f>
        <v>0</v>
      </c>
      <c r="J12" s="31">
        <f>IF('blad 1'!E12=224,0.2,0)</f>
        <v>0</v>
      </c>
      <c r="K12" s="31">
        <f>IF('blad 1'!F12=6,0.2,0)</f>
        <v>0</v>
      </c>
      <c r="L12" s="41">
        <f t="shared" si="0"/>
        <v>0</v>
      </c>
    </row>
    <row r="13" spans="1:12" ht="15.75" customHeight="1" thickBot="1" x14ac:dyDescent="0.3">
      <c r="A13" s="42">
        <v>365</v>
      </c>
      <c r="B13" s="21">
        <f>'blad 1'!B13</f>
        <v>0</v>
      </c>
      <c r="C13" s="21">
        <f>'blad 1'!C13</f>
        <v>0</v>
      </c>
      <c r="D13" s="21">
        <f>'blad 1'!D13</f>
        <v>0</v>
      </c>
      <c r="E13" s="21">
        <f>'blad 1'!E13</f>
        <v>0</v>
      </c>
      <c r="F13" s="21">
        <f>'blad 1'!F13</f>
        <v>0</v>
      </c>
      <c r="G13" s="30">
        <f>IF('blad 1'!B13="Delhaize",0.2,0)</f>
        <v>0</v>
      </c>
      <c r="H13" s="30">
        <f>IF('blad 1'!C13=1.33,0.2,0)</f>
        <v>0</v>
      </c>
      <c r="I13" s="31">
        <f>IF('blad 1'!D13=2,0.2,0)</f>
        <v>0</v>
      </c>
      <c r="J13" s="31">
        <f>IF('blad 1'!E13=206,0.2,0)</f>
        <v>0</v>
      </c>
      <c r="K13" s="31">
        <f>IF('blad 1'!F13=7.5,0.2,0)</f>
        <v>0</v>
      </c>
      <c r="L13" s="41">
        <f t="shared" si="0"/>
        <v>0</v>
      </c>
    </row>
    <row r="14" spans="1:12" ht="18" customHeight="1" thickBot="1" x14ac:dyDescent="0.3">
      <c r="A14" s="39" t="s">
        <v>22</v>
      </c>
      <c r="B14" s="21">
        <f>'blad 1'!B14</f>
        <v>0</v>
      </c>
      <c r="C14" s="21">
        <f>'blad 1'!C14</f>
        <v>0</v>
      </c>
      <c r="D14" s="43">
        <f>'blad 1'!D14</f>
        <v>0</v>
      </c>
      <c r="E14" s="21">
        <f>'blad 1'!E14</f>
        <v>0</v>
      </c>
      <c r="F14" s="21">
        <f>'blad 1'!F14</f>
        <v>0</v>
      </c>
      <c r="G14" s="30">
        <f>IF('blad 1'!B14="Carrefour",0.2,0)</f>
        <v>0</v>
      </c>
      <c r="H14" s="30">
        <f>IF('blad 1'!C14=3.49,0.2,0)</f>
        <v>0</v>
      </c>
      <c r="I14" s="31">
        <f>IF('blad 1'!D14="750ml",0.2,0)</f>
        <v>0</v>
      </c>
      <c r="J14" s="31">
        <f>IF('blad 1'!E14=196,0.2,0)</f>
        <v>0</v>
      </c>
      <c r="K14" s="31">
        <f>IF('blad 1'!F14=8.5,0.2,0)</f>
        <v>0</v>
      </c>
      <c r="L14" s="44">
        <f t="shared" si="0"/>
        <v>0</v>
      </c>
    </row>
    <row r="15" spans="1:12" x14ac:dyDescent="0.25">
      <c r="A15" s="30"/>
      <c r="B15" s="30"/>
      <c r="C15" s="30"/>
      <c r="D15" s="45" t="s">
        <v>59</v>
      </c>
      <c r="E15" s="30"/>
      <c r="F15" s="30"/>
      <c r="G15" s="30"/>
    </row>
    <row r="16" spans="1:12" x14ac:dyDescent="0.25">
      <c r="A16" s="46" t="s">
        <v>66</v>
      </c>
      <c r="B16" s="30"/>
      <c r="C16" s="30"/>
      <c r="D16" s="30"/>
      <c r="E16" s="30"/>
      <c r="F16" s="30"/>
      <c r="G16" s="30"/>
    </row>
    <row r="17" spans="1:13" x14ac:dyDescent="0.25">
      <c r="A17" s="47"/>
      <c r="B17" s="30"/>
      <c r="C17" s="30"/>
      <c r="D17" s="30"/>
      <c r="E17" s="30"/>
      <c r="F17" s="30"/>
      <c r="G17" s="30"/>
    </row>
    <row r="18" spans="1:13" ht="15.75" thickBot="1" x14ac:dyDescent="0.3">
      <c r="A18" s="48">
        <v>7</v>
      </c>
      <c r="B18" s="48">
        <v>6</v>
      </c>
      <c r="C18" s="48">
        <v>1</v>
      </c>
      <c r="D18" s="48">
        <v>2</v>
      </c>
      <c r="E18" s="48">
        <v>4</v>
      </c>
      <c r="F18" s="48">
        <v>5</v>
      </c>
      <c r="G18" s="49">
        <v>3</v>
      </c>
      <c r="H18" s="50"/>
      <c r="L18" s="51"/>
    </row>
    <row r="19" spans="1:13" ht="15.75" thickBot="1" x14ac:dyDescent="0.3">
      <c r="A19" s="52">
        <f>I24</f>
        <v>0</v>
      </c>
      <c r="B19" s="52">
        <f>'blad 1'!B18</f>
        <v>0</v>
      </c>
      <c r="C19" s="52">
        <f>'blad 1'!C18</f>
        <v>0</v>
      </c>
      <c r="D19" s="52">
        <f>'blad 1'!D18</f>
        <v>0</v>
      </c>
      <c r="E19" s="52">
        <f>'blad 1'!E18</f>
        <v>0</v>
      </c>
      <c r="F19" s="52">
        <f>'blad 1'!F18</f>
        <v>0</v>
      </c>
      <c r="G19" s="52">
        <f>'blad 1'!G18</f>
        <v>0</v>
      </c>
      <c r="H19" s="50"/>
      <c r="K19" s="31" t="s">
        <v>67</v>
      </c>
      <c r="L19" s="53"/>
      <c r="M19" s="31" t="s">
        <v>69</v>
      </c>
    </row>
    <row r="20" spans="1:13" x14ac:dyDescent="0.25">
      <c r="A20" s="46" t="s">
        <v>57</v>
      </c>
      <c r="B20" s="30"/>
      <c r="C20" s="30"/>
      <c r="D20" s="30"/>
      <c r="E20" s="30"/>
      <c r="F20" s="30"/>
      <c r="G20" s="30"/>
    </row>
    <row r="21" spans="1:13" x14ac:dyDescent="0.25">
      <c r="A21" s="80" t="s">
        <v>36</v>
      </c>
      <c r="B21" s="79"/>
      <c r="C21" s="79"/>
      <c r="D21" s="79"/>
      <c r="E21" s="79"/>
      <c r="F21" s="79"/>
      <c r="G21" s="79"/>
    </row>
    <row r="22" spans="1:13" x14ac:dyDescent="0.25">
      <c r="A22" s="84">
        <f>'blad 1'!A22</f>
        <v>0</v>
      </c>
      <c r="B22" s="84"/>
      <c r="C22" s="84"/>
      <c r="D22" s="84"/>
      <c r="E22" s="84"/>
      <c r="F22" s="84"/>
      <c r="G22" s="84"/>
      <c r="K22" s="31" t="s">
        <v>48</v>
      </c>
      <c r="L22" s="54"/>
      <c r="M22" s="31" t="s">
        <v>60</v>
      </c>
    </row>
    <row r="23" spans="1:13" x14ac:dyDescent="0.25">
      <c r="A23" s="30"/>
      <c r="B23" s="30"/>
      <c r="C23" s="30"/>
      <c r="D23" s="30"/>
      <c r="E23" s="30"/>
      <c r="F23" s="30"/>
      <c r="G23" s="30"/>
    </row>
    <row r="24" spans="1:13" ht="15.75" x14ac:dyDescent="0.25">
      <c r="A24" s="35" t="s">
        <v>13</v>
      </c>
      <c r="B24" s="47"/>
      <c r="C24" s="47"/>
      <c r="D24" s="30"/>
      <c r="E24" s="30"/>
      <c r="F24" s="30"/>
      <c r="G24" s="30"/>
    </row>
    <row r="25" spans="1:13" ht="15.75" thickBot="1" x14ac:dyDescent="0.3">
      <c r="A25" s="80" t="s">
        <v>35</v>
      </c>
      <c r="B25" s="79"/>
      <c r="C25" s="79"/>
      <c r="D25" s="79"/>
      <c r="E25" s="79"/>
      <c r="F25" s="79"/>
      <c r="G25" s="30"/>
    </row>
    <row r="26" spans="1:13" ht="15.75" thickBot="1" x14ac:dyDescent="0.3">
      <c r="A26" s="84">
        <f>'blad 1'!A26</f>
        <v>0</v>
      </c>
      <c r="B26" s="84"/>
      <c r="C26" s="84"/>
      <c r="D26" s="84"/>
      <c r="E26" s="84"/>
      <c r="F26" s="84"/>
      <c r="G26" s="84"/>
      <c r="K26" s="31" t="s">
        <v>48</v>
      </c>
      <c r="L26" s="34"/>
      <c r="M26" s="31" t="s">
        <v>60</v>
      </c>
    </row>
    <row r="27" spans="1:13" x14ac:dyDescent="0.25">
      <c r="A27" s="30"/>
      <c r="B27" s="30"/>
      <c r="C27" s="30"/>
      <c r="D27" s="30"/>
      <c r="E27" s="30"/>
      <c r="F27" s="30"/>
      <c r="G27" s="30"/>
    </row>
    <row r="28" spans="1:13" x14ac:dyDescent="0.25">
      <c r="A28" s="46" t="s">
        <v>14</v>
      </c>
      <c r="B28" s="47"/>
      <c r="C28" s="47"/>
      <c r="D28" s="47"/>
      <c r="E28" s="47"/>
      <c r="F28" s="30"/>
      <c r="G28" s="30"/>
    </row>
    <row r="29" spans="1:13" x14ac:dyDescent="0.25">
      <c r="A29" s="30"/>
      <c r="B29" s="30"/>
      <c r="C29" s="30"/>
      <c r="D29" s="30"/>
      <c r="E29" s="30"/>
      <c r="F29" s="30"/>
      <c r="G29" s="30"/>
    </row>
    <row r="30" spans="1:13" x14ac:dyDescent="0.25">
      <c r="A30" s="55" t="s">
        <v>5</v>
      </c>
      <c r="B30" s="55" t="s">
        <v>6</v>
      </c>
      <c r="C30" s="56" t="s">
        <v>7</v>
      </c>
      <c r="D30" s="30"/>
      <c r="E30" s="30"/>
      <c r="F30" s="30"/>
      <c r="G30" s="30"/>
    </row>
    <row r="31" spans="1:13" x14ac:dyDescent="0.25">
      <c r="A31" s="57">
        <f>'blad 1'!B31</f>
        <v>0</v>
      </c>
      <c r="B31" s="57">
        <f>'blad 1'!C31</f>
        <v>0</v>
      </c>
      <c r="C31" s="57">
        <f>'blad 1'!D31</f>
        <v>0</v>
      </c>
      <c r="D31" s="30"/>
      <c r="E31" s="30"/>
      <c r="F31" s="30"/>
      <c r="G31" s="30"/>
      <c r="K31" s="31" t="s">
        <v>53</v>
      </c>
      <c r="L31" s="31">
        <f>IF('blad 1'!C31="x",2,0)</f>
        <v>0</v>
      </c>
    </row>
    <row r="32" spans="1:13" x14ac:dyDescent="0.25">
      <c r="A32" s="30"/>
      <c r="B32" s="30"/>
      <c r="C32" s="30"/>
      <c r="D32" s="30"/>
      <c r="E32" s="30"/>
      <c r="F32" s="30"/>
      <c r="G32" s="30"/>
    </row>
    <row r="33" spans="1:15" ht="15.75" x14ac:dyDescent="0.25">
      <c r="A33" s="35" t="s">
        <v>12</v>
      </c>
      <c r="B33" s="47"/>
      <c r="C33" s="30"/>
      <c r="D33" s="30"/>
      <c r="E33" s="30"/>
      <c r="F33" s="30"/>
      <c r="G33" s="30"/>
    </row>
    <row r="34" spans="1:15" x14ac:dyDescent="0.25">
      <c r="A34" s="75">
        <f>'blad 1'!A35</f>
        <v>0</v>
      </c>
      <c r="B34" s="75"/>
      <c r="C34" s="75"/>
      <c r="D34" s="75"/>
      <c r="E34" s="75"/>
      <c r="F34" s="75"/>
      <c r="G34" s="75"/>
    </row>
    <row r="35" spans="1:15" x14ac:dyDescent="0.25">
      <c r="A35" s="30"/>
      <c r="B35" s="30"/>
      <c r="C35" s="30"/>
      <c r="D35" s="30"/>
      <c r="E35" s="30"/>
      <c r="F35" s="30"/>
      <c r="G35" s="30"/>
    </row>
    <row r="36" spans="1:15" ht="15.75" thickBot="1" x14ac:dyDescent="0.3">
      <c r="A36" s="30"/>
      <c r="B36" s="30"/>
      <c r="C36" s="30"/>
      <c r="D36" s="30"/>
      <c r="E36" s="30"/>
      <c r="F36" s="30"/>
      <c r="G36" s="30"/>
    </row>
    <row r="37" spans="1:15" ht="15.75" thickBot="1" x14ac:dyDescent="0.3">
      <c r="A37" s="46" t="s">
        <v>15</v>
      </c>
      <c r="B37" s="47"/>
      <c r="C37" s="47"/>
      <c r="D37" s="30"/>
      <c r="E37" s="30"/>
      <c r="F37" s="30"/>
      <c r="G37" s="30"/>
      <c r="K37" s="31" t="s">
        <v>51</v>
      </c>
      <c r="L37" s="36">
        <f>SUM(L39:L42)</f>
        <v>0</v>
      </c>
    </row>
    <row r="38" spans="1:15" x14ac:dyDescent="0.25">
      <c r="A38" s="30"/>
      <c r="B38" s="30"/>
      <c r="C38" s="30"/>
      <c r="D38" s="30"/>
      <c r="E38" s="30" t="s">
        <v>46</v>
      </c>
      <c r="F38" s="30" t="s">
        <v>47</v>
      </c>
      <c r="G38" s="30"/>
    </row>
    <row r="39" spans="1:15" x14ac:dyDescent="0.25">
      <c r="A39" s="58" t="s">
        <v>8</v>
      </c>
      <c r="B39" s="59"/>
      <c r="C39" s="59"/>
      <c r="D39" s="60"/>
      <c r="E39" s="61" t="s">
        <v>19</v>
      </c>
      <c r="F39" s="62">
        <f>'blad 1'!E39</f>
        <v>0</v>
      </c>
      <c r="G39" s="30"/>
      <c r="L39" s="31">
        <f>IF('blad 1'!E39="Everyday",1,0)</f>
        <v>0</v>
      </c>
    </row>
    <row r="40" spans="1:15" x14ac:dyDescent="0.25">
      <c r="A40" s="63" t="s">
        <v>9</v>
      </c>
      <c r="B40" s="64"/>
      <c r="C40" s="64"/>
      <c r="D40" s="65"/>
      <c r="E40" s="61" t="s">
        <v>25</v>
      </c>
      <c r="F40" s="66">
        <f>'blad 1'!E40</f>
        <v>0</v>
      </c>
      <c r="G40" s="30"/>
      <c r="L40" s="67">
        <f>IF('blad 1'!E40="Everyday",1,0)</f>
        <v>0</v>
      </c>
      <c r="M40" s="67" t="s">
        <v>65</v>
      </c>
      <c r="N40" s="67"/>
      <c r="O40" s="67"/>
    </row>
    <row r="41" spans="1:15" x14ac:dyDescent="0.25">
      <c r="A41" s="63" t="s">
        <v>10</v>
      </c>
      <c r="B41" s="64"/>
      <c r="C41" s="64"/>
      <c r="D41" s="65"/>
      <c r="E41" s="68">
        <v>365</v>
      </c>
      <c r="F41" s="66">
        <f>'blad 1'!E41</f>
        <v>0</v>
      </c>
      <c r="G41" s="30"/>
      <c r="L41" s="67">
        <f>IF('blad 1'!E41=365,1,0)</f>
        <v>0</v>
      </c>
      <c r="M41" s="67" t="s">
        <v>64</v>
      </c>
      <c r="N41" s="67"/>
      <c r="O41" s="67"/>
    </row>
    <row r="42" spans="1:15" x14ac:dyDescent="0.25">
      <c r="A42" s="58" t="s">
        <v>11</v>
      </c>
      <c r="B42" s="59"/>
      <c r="C42" s="59"/>
      <c r="D42" s="60"/>
      <c r="E42" s="57" t="s">
        <v>26</v>
      </c>
      <c r="F42" s="62">
        <f>'blad 1'!E42</f>
        <v>0</v>
      </c>
      <c r="G42" s="30"/>
      <c r="L42" s="31">
        <f>IF('blad 1'!E42="Bio Carrefour",1,0)</f>
        <v>0</v>
      </c>
    </row>
    <row r="43" spans="1:15" x14ac:dyDescent="0.25">
      <c r="A43" s="30"/>
      <c r="B43" s="30"/>
      <c r="C43" s="30"/>
      <c r="D43" s="30"/>
      <c r="E43" s="30"/>
      <c r="F43" s="30"/>
      <c r="G43" s="30"/>
    </row>
    <row r="44" spans="1:15" ht="15.75" thickBot="1" x14ac:dyDescent="0.3">
      <c r="A44" s="81" t="s">
        <v>63</v>
      </c>
      <c r="B44" s="82"/>
      <c r="C44" s="82"/>
      <c r="D44" s="82"/>
      <c r="E44" s="82"/>
      <c r="F44" s="82"/>
      <c r="G44" s="82"/>
      <c r="K44" s="31" t="s">
        <v>49</v>
      </c>
      <c r="L44" s="69">
        <f>SUM(L47:L53)</f>
        <v>0</v>
      </c>
      <c r="M44" s="51"/>
    </row>
    <row r="45" spans="1:15" ht="15.75" thickBot="1" x14ac:dyDescent="0.3">
      <c r="A45" s="83" t="s">
        <v>28</v>
      </c>
      <c r="B45" s="82"/>
      <c r="C45" s="82"/>
      <c r="D45" s="82"/>
      <c r="E45" s="82"/>
      <c r="F45" s="82"/>
      <c r="G45" s="30"/>
      <c r="L45" s="36"/>
    </row>
    <row r="46" spans="1:15" x14ac:dyDescent="0.25">
      <c r="A46" s="30"/>
      <c r="B46" s="70"/>
      <c r="C46" s="70"/>
      <c r="D46" s="30"/>
      <c r="E46" s="30"/>
      <c r="F46" s="30"/>
      <c r="G46" s="30"/>
    </row>
    <row r="47" spans="1:15" x14ac:dyDescent="0.25">
      <c r="A47" s="71" t="s">
        <v>29</v>
      </c>
      <c r="B47" s="27">
        <f>'blad 1'!B47</f>
        <v>0</v>
      </c>
      <c r="C47" s="70"/>
      <c r="D47" s="30"/>
      <c r="E47" s="30"/>
      <c r="F47" s="30"/>
      <c r="G47" s="30"/>
      <c r="L47" s="31">
        <f>IF('blad 1'!B47="x",-0.5,0)</f>
        <v>0</v>
      </c>
    </row>
    <row r="48" spans="1:15" x14ac:dyDescent="0.25">
      <c r="A48" s="71" t="s">
        <v>30</v>
      </c>
      <c r="B48" s="27">
        <f>'blad 1'!B48</f>
        <v>0</v>
      </c>
      <c r="C48" s="30"/>
      <c r="D48" s="30"/>
      <c r="E48" s="30"/>
      <c r="F48" s="30"/>
      <c r="G48" s="30"/>
      <c r="L48" s="31">
        <f>IF('blad 1'!B48="x",1,0)</f>
        <v>0</v>
      </c>
    </row>
    <row r="49" spans="1:12" x14ac:dyDescent="0.25">
      <c r="A49" s="71" t="s">
        <v>31</v>
      </c>
      <c r="B49" s="27">
        <f>'blad 1'!B49</f>
        <v>0</v>
      </c>
      <c r="C49" s="30"/>
      <c r="D49" s="30"/>
      <c r="E49" s="30"/>
      <c r="F49" s="30"/>
      <c r="G49" s="30"/>
      <c r="L49" s="31">
        <f>IF('blad 1'!B49="x",1,0)</f>
        <v>0</v>
      </c>
    </row>
    <row r="50" spans="1:12" x14ac:dyDescent="0.25">
      <c r="A50" s="71" t="s">
        <v>32</v>
      </c>
      <c r="B50" s="27">
        <f>'blad 1'!B50</f>
        <v>0</v>
      </c>
      <c r="C50" s="30"/>
      <c r="D50" s="30"/>
      <c r="E50" s="30"/>
      <c r="F50" s="30"/>
      <c r="G50" s="30"/>
      <c r="L50" s="31">
        <f>IF('blad 1'!B50="x",-0.5,0)</f>
        <v>0</v>
      </c>
    </row>
    <row r="51" spans="1:12" x14ac:dyDescent="0.25">
      <c r="A51" s="71" t="s">
        <v>33</v>
      </c>
      <c r="B51" s="27">
        <f>'blad 1'!B51</f>
        <v>0</v>
      </c>
      <c r="C51" s="30"/>
      <c r="D51" s="30"/>
      <c r="E51" s="30"/>
      <c r="F51" s="30"/>
      <c r="G51" s="30"/>
      <c r="L51" s="31">
        <f>IF('blad 1'!B51="x",-0.5,0)</f>
        <v>0</v>
      </c>
    </row>
    <row r="52" spans="1:12" x14ac:dyDescent="0.25">
      <c r="A52" s="71" t="s">
        <v>34</v>
      </c>
      <c r="B52" s="27">
        <f>'blad 1'!B52</f>
        <v>0</v>
      </c>
      <c r="C52" s="30"/>
      <c r="D52" s="30"/>
      <c r="E52" s="70"/>
      <c r="F52" s="30"/>
      <c r="G52" s="30"/>
      <c r="L52" s="31">
        <f>IF('blad 1'!B52="x",1,0)</f>
        <v>0</v>
      </c>
    </row>
    <row r="53" spans="1:12" x14ac:dyDescent="0.25">
      <c r="A53" s="71" t="s">
        <v>27</v>
      </c>
      <c r="B53" s="27">
        <f>'blad 1'!B53</f>
        <v>0</v>
      </c>
      <c r="C53" s="30"/>
      <c r="D53" s="30"/>
      <c r="E53" s="30"/>
      <c r="F53" s="30"/>
      <c r="G53" s="30"/>
      <c r="L53" s="31">
        <f>IF('blad 1'!B53="x",1,0)</f>
        <v>0</v>
      </c>
    </row>
    <row r="54" spans="1:12" x14ac:dyDescent="0.25">
      <c r="A54" s="30"/>
      <c r="B54" s="30"/>
      <c r="C54" s="30"/>
      <c r="D54" s="30"/>
      <c r="E54" s="30"/>
      <c r="F54" s="30"/>
      <c r="G54" s="30"/>
    </row>
    <row r="55" spans="1:12" x14ac:dyDescent="0.25">
      <c r="A55" s="30"/>
      <c r="B55" s="30"/>
      <c r="C55" s="30"/>
      <c r="D55" s="30"/>
      <c r="E55" s="30"/>
      <c r="F55" s="30"/>
      <c r="G55" s="30"/>
    </row>
    <row r="56" spans="1:12" x14ac:dyDescent="0.25">
      <c r="A56" s="30"/>
      <c r="B56" s="30"/>
      <c r="C56" s="30"/>
      <c r="D56" s="30"/>
      <c r="E56" s="30"/>
      <c r="F56" s="30"/>
      <c r="G56" s="30"/>
    </row>
    <row r="57" spans="1:12" x14ac:dyDescent="0.25">
      <c r="A57" s="30"/>
      <c r="B57" s="30"/>
      <c r="C57" s="30"/>
      <c r="D57" s="30"/>
      <c r="E57" s="30"/>
      <c r="F57" s="30"/>
      <c r="G57" s="30"/>
    </row>
    <row r="58" spans="1:12" x14ac:dyDescent="0.25">
      <c r="A58" s="30"/>
      <c r="B58" s="30"/>
      <c r="C58" s="30"/>
      <c r="D58" s="30"/>
      <c r="E58" s="30"/>
      <c r="F58" s="30"/>
      <c r="G58" s="30"/>
    </row>
    <row r="59" spans="1:12" x14ac:dyDescent="0.25">
      <c r="A59" s="30"/>
      <c r="B59" s="30"/>
      <c r="C59" s="30"/>
      <c r="D59" s="30"/>
      <c r="E59" s="30"/>
      <c r="F59" s="30"/>
      <c r="G59" s="30"/>
    </row>
    <row r="60" spans="1:12" x14ac:dyDescent="0.25">
      <c r="A60" s="30"/>
      <c r="B60" s="30"/>
      <c r="C60" s="30"/>
      <c r="D60" s="30"/>
      <c r="E60" s="30"/>
      <c r="F60" s="30"/>
      <c r="G60" s="30"/>
    </row>
    <row r="61" spans="1:12" x14ac:dyDescent="0.25">
      <c r="A61" s="30"/>
      <c r="B61" s="30"/>
      <c r="C61" s="30"/>
      <c r="D61" s="30"/>
      <c r="E61" s="30"/>
      <c r="F61" s="30"/>
      <c r="G61" s="30"/>
    </row>
    <row r="62" spans="1:12" x14ac:dyDescent="0.25">
      <c r="A62" s="30"/>
      <c r="B62" s="30"/>
      <c r="C62" s="30"/>
      <c r="D62" s="30"/>
      <c r="E62" s="30"/>
      <c r="F62" s="30"/>
      <c r="G62" s="30"/>
    </row>
    <row r="63" spans="1:12" x14ac:dyDescent="0.25">
      <c r="A63" s="30"/>
      <c r="B63" s="30"/>
      <c r="C63" s="30"/>
      <c r="D63" s="30"/>
      <c r="E63" s="30"/>
      <c r="F63" s="30"/>
      <c r="G63" s="30"/>
    </row>
    <row r="64" spans="1:12" x14ac:dyDescent="0.25">
      <c r="A64" s="30"/>
      <c r="B64" s="30"/>
      <c r="C64" s="30"/>
      <c r="D64" s="30"/>
      <c r="E64" s="30"/>
      <c r="F64" s="30"/>
      <c r="G64" s="30"/>
    </row>
    <row r="65" spans="1:7" x14ac:dyDescent="0.25">
      <c r="A65" s="30"/>
      <c r="B65" s="30"/>
      <c r="C65" s="30"/>
      <c r="D65" s="30"/>
      <c r="E65" s="30"/>
      <c r="F65" s="30"/>
      <c r="G65" s="30"/>
    </row>
    <row r="66" spans="1:7" x14ac:dyDescent="0.25">
      <c r="A66" s="30"/>
      <c r="B66" s="30"/>
      <c r="C66" s="30"/>
      <c r="D66" s="30"/>
      <c r="E66" s="30"/>
      <c r="F66" s="30"/>
      <c r="G66" s="30"/>
    </row>
    <row r="67" spans="1:7" x14ac:dyDescent="0.25">
      <c r="A67" s="30"/>
      <c r="B67" s="30"/>
      <c r="C67" s="30"/>
      <c r="D67" s="30"/>
      <c r="E67" s="30"/>
      <c r="F67" s="30"/>
      <c r="G67" s="30"/>
    </row>
    <row r="68" spans="1:7" x14ac:dyDescent="0.25">
      <c r="A68" s="30"/>
      <c r="B68" s="30"/>
      <c r="C68" s="30"/>
      <c r="D68" s="30"/>
      <c r="E68" s="30"/>
      <c r="F68" s="30"/>
      <c r="G68" s="30"/>
    </row>
    <row r="69" spans="1:7" x14ac:dyDescent="0.25">
      <c r="A69" s="30"/>
      <c r="B69" s="30"/>
      <c r="C69" s="30"/>
      <c r="D69" s="30"/>
      <c r="E69" s="30"/>
      <c r="F69" s="30"/>
      <c r="G69" s="30"/>
    </row>
    <row r="70" spans="1:7" x14ac:dyDescent="0.25">
      <c r="A70" s="30"/>
      <c r="B70" s="30"/>
      <c r="C70" s="30"/>
      <c r="D70" s="30"/>
      <c r="E70" s="30"/>
    </row>
    <row r="71" spans="1:7" x14ac:dyDescent="0.25">
      <c r="A71" s="30"/>
      <c r="B71" s="30"/>
      <c r="C71" s="30"/>
      <c r="D71" s="30"/>
      <c r="E71" s="30"/>
    </row>
    <row r="72" spans="1:7" x14ac:dyDescent="0.25">
      <c r="A72" s="30"/>
      <c r="B72" s="30"/>
      <c r="C72" s="30"/>
      <c r="D72" s="30"/>
      <c r="E72" s="30"/>
    </row>
    <row r="73" spans="1:7" x14ac:dyDescent="0.25">
      <c r="A73" s="30"/>
      <c r="B73" s="30"/>
      <c r="C73" s="30"/>
      <c r="D73" s="30"/>
      <c r="E73" s="30"/>
    </row>
    <row r="74" spans="1:7" x14ac:dyDescent="0.25">
      <c r="A74" s="30"/>
      <c r="B74" s="30"/>
      <c r="C74" s="30"/>
      <c r="D74" s="30"/>
      <c r="E74" s="30"/>
    </row>
    <row r="75" spans="1:7" x14ac:dyDescent="0.25">
      <c r="A75" s="30"/>
      <c r="B75" s="30"/>
      <c r="C75" s="30"/>
      <c r="D75" s="30"/>
      <c r="E75" s="30"/>
    </row>
    <row r="76" spans="1:7" x14ac:dyDescent="0.25">
      <c r="A76" s="30"/>
      <c r="B76" s="30"/>
      <c r="C76" s="30"/>
      <c r="D76" s="30"/>
      <c r="E76" s="30"/>
    </row>
    <row r="77" spans="1:7" x14ac:dyDescent="0.25">
      <c r="A77" s="30"/>
      <c r="B77" s="30"/>
      <c r="C77" s="30"/>
      <c r="D77" s="30"/>
      <c r="E77" s="30"/>
    </row>
  </sheetData>
  <sheetProtection selectLockedCells="1"/>
  <mergeCells count="7">
    <mergeCell ref="A21:G21"/>
    <mergeCell ref="A25:F25"/>
    <mergeCell ref="A44:G44"/>
    <mergeCell ref="A45:F45"/>
    <mergeCell ref="A22:G22"/>
    <mergeCell ref="A34:G34"/>
    <mergeCell ref="A26:G26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 1</vt:lpstr>
      <vt:lpstr>blad 2</vt:lpstr>
      <vt:lpstr>blad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Gok 2011</dc:creator>
  <cp:lastModifiedBy>Gok 2011</cp:lastModifiedBy>
  <cp:lastPrinted>2012-08-27T09:30:37Z</cp:lastPrinted>
  <dcterms:created xsi:type="dcterms:W3CDTF">2012-08-22T06:24:49Z</dcterms:created>
  <dcterms:modified xsi:type="dcterms:W3CDTF">2012-09-10T18:41:35Z</dcterms:modified>
</cp:coreProperties>
</file>